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Leta.TST.000\Downloads\"/>
    </mc:Choice>
  </mc:AlternateContent>
  <xr:revisionPtr revIDLastSave="0" documentId="8_{D3598F4F-9CD8-492A-9017-A376F396AAA4}" xr6:coauthVersionLast="45" xr6:coauthVersionMax="45" xr10:uidLastSave="{00000000-0000-0000-0000-000000000000}"/>
  <bookViews>
    <workbookView xWindow="-108" yWindow="-108" windowWidth="23256" windowHeight="12576" xr2:uid="{00000000-000D-0000-FFFF-FFFF00000000}"/>
  </bookViews>
  <sheets>
    <sheet name="3.1" sheetId="2" r:id="rId1"/>
    <sheet name="3.2" sheetId="3" r:id="rId2"/>
    <sheet name="3.3" sheetId="4" r:id="rId3"/>
    <sheet name="3.4" sheetId="5" r:id="rId4"/>
    <sheet name="3.5" sheetId="6" r:id="rId5"/>
  </sheets>
  <definedNames>
    <definedName name="_xlnm.Print_Area" localSheetId="3">'3.4'!$N$1:$Q$36</definedName>
    <definedName name="_xlnm.Print_Area" localSheetId="4">'3.5'!$Z$40:$Z$70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5" l="1"/>
  <c r="E8" i="5"/>
  <c r="E12" i="5"/>
  <c r="E11" i="5"/>
  <c r="E10" i="5"/>
  <c r="E9" i="5"/>
  <c r="E28" i="5" l="1"/>
  <c r="E46" i="4" l="1"/>
  <c r="E58" i="3" l="1"/>
  <c r="E501" i="3"/>
  <c r="E55" i="3"/>
  <c r="E479" i="3"/>
  <c r="E471" i="3" l="1"/>
  <c r="E458" i="3"/>
  <c r="E451" i="3"/>
  <c r="E439" i="3"/>
  <c r="E457" i="3" l="1"/>
  <c r="E434" i="3"/>
  <c r="E430" i="3"/>
  <c r="E420" i="3"/>
  <c r="E416" i="3"/>
  <c r="E411" i="3"/>
  <c r="E408" i="3"/>
  <c r="E404" i="3"/>
  <c r="E400" i="3"/>
  <c r="E391" i="3"/>
  <c r="E389" i="3" s="1"/>
  <c r="E384" i="3"/>
  <c r="E379" i="3"/>
  <c r="E373" i="3"/>
  <c r="E323" i="3"/>
  <c r="E313" i="3"/>
  <c r="E297" i="3"/>
  <c r="E293" i="3"/>
  <c r="E279" i="3"/>
  <c r="E266" i="3"/>
  <c r="E253" i="3"/>
  <c r="E249" i="3"/>
  <c r="E237" i="3"/>
  <c r="E225" i="3"/>
  <c r="E218" i="3"/>
  <c r="E212" i="3"/>
  <c r="E208" i="3"/>
  <c r="E197" i="3"/>
  <c r="E173" i="3"/>
  <c r="E180" i="3"/>
  <c r="E252" i="3" l="1"/>
  <c r="E425" i="3"/>
  <c r="E172" i="3"/>
  <c r="K172" i="3" s="1"/>
  <c r="E399" i="3"/>
  <c r="E372" i="3"/>
  <c r="E170" i="3"/>
  <c r="E167" i="3"/>
  <c r="E152" i="3"/>
  <c r="E148" i="3"/>
  <c r="E145" i="3"/>
  <c r="E142" i="3"/>
  <c r="E126" i="3"/>
  <c r="E120" i="3"/>
  <c r="E114" i="3"/>
  <c r="E108" i="3"/>
  <c r="E105" i="3"/>
  <c r="E101" i="3"/>
  <c r="E98" i="3"/>
  <c r="E93" i="3"/>
  <c r="E89" i="3"/>
  <c r="E85" i="3"/>
  <c r="E82" i="3"/>
  <c r="E79" i="3"/>
  <c r="E76" i="3"/>
  <c r="E67" i="3"/>
  <c r="E60" i="3"/>
  <c r="E32" i="3"/>
  <c r="E31" i="3" s="1"/>
  <c r="E45" i="3"/>
  <c r="E44" i="3" s="1"/>
  <c r="E25" i="3"/>
  <c r="E65" i="3" l="1"/>
  <c r="E20" i="3"/>
  <c r="E14" i="3"/>
  <c r="L16" i="2"/>
  <c r="L15" i="2"/>
  <c r="L14" i="2"/>
  <c r="D20" i="2"/>
  <c r="F20" i="2"/>
  <c r="D4" i="2"/>
  <c r="E11" i="3" l="1"/>
  <c r="H20" i="2"/>
  <c r="I20" i="2"/>
  <c r="J20" i="2"/>
  <c r="K20" i="2"/>
  <c r="L9" i="2"/>
  <c r="L10" i="2"/>
  <c r="L11" i="2"/>
  <c r="L12" i="2"/>
  <c r="L13" i="2"/>
  <c r="L17" i="2"/>
  <c r="L18" i="2"/>
  <c r="L19" i="2"/>
  <c r="L8" i="2"/>
  <c r="K399" i="3"/>
  <c r="L20" i="2" l="1"/>
  <c r="H68" i="5"/>
  <c r="J68" i="5"/>
  <c r="K11" i="3" l="1"/>
  <c r="K31" i="3"/>
  <c r="K44" i="3"/>
  <c r="K55" i="3"/>
  <c r="K58" i="3"/>
  <c r="K65" i="3"/>
  <c r="K252" i="3"/>
  <c r="K372" i="3"/>
  <c r="K389" i="3"/>
  <c r="K425" i="3"/>
  <c r="K454" i="3"/>
  <c r="K457" i="3"/>
  <c r="K8" i="3"/>
  <c r="H501" i="3"/>
  <c r="G20" i="2"/>
  <c r="K501" i="3" l="1"/>
  <c r="J501" i="3"/>
  <c r="I501" i="3"/>
  <c r="G501" i="3"/>
  <c r="F501" i="3"/>
  <c r="E68" i="5" l="1"/>
  <c r="F68" i="5"/>
  <c r="G68" i="5"/>
  <c r="I68" i="5"/>
  <c r="K68" i="5"/>
</calcChain>
</file>

<file path=xl/sharedStrings.xml><?xml version="1.0" encoding="utf-8"?>
<sst xmlns="http://schemas.openxmlformats.org/spreadsheetml/2006/main" count="1594" uniqueCount="794">
  <si>
    <t>A</t>
  </si>
  <si>
    <t>B</t>
  </si>
  <si>
    <t>C</t>
  </si>
  <si>
    <t>D</t>
  </si>
  <si>
    <t>IŠ VISO:</t>
  </si>
  <si>
    <t>...</t>
  </si>
  <si>
    <t>E</t>
  </si>
  <si>
    <t>X</t>
  </si>
  <si>
    <t>F</t>
  </si>
  <si>
    <t>PAREIGYBĖ / SKYRIUS / PADALINYS</t>
  </si>
  <si>
    <t>Tantjemos</t>
  </si>
  <si>
    <t>XV.13.</t>
  </si>
  <si>
    <t>Priskaitytos baudos ir delspinigiai</t>
  </si>
  <si>
    <t>XV.12.</t>
  </si>
  <si>
    <t>Beviltiškos skolos</t>
  </si>
  <si>
    <t>XV.11.</t>
  </si>
  <si>
    <t>Labdara, parama, švietimas</t>
  </si>
  <si>
    <t>XV.10.</t>
  </si>
  <si>
    <t>Nurašytų karšto vandens apskaitos prietaisų sąnaudos</t>
  </si>
  <si>
    <t>XV.9.</t>
  </si>
  <si>
    <t>Likviduoto, nurašyto turto sąnaudos</t>
  </si>
  <si>
    <t>XV.8.</t>
  </si>
  <si>
    <t>Narystės, stojamųjų įmokų sąnaudos</t>
  </si>
  <si>
    <t>XV.7.</t>
  </si>
  <si>
    <t>Skolų išieškojimo sąnaudos</t>
  </si>
  <si>
    <t>XV.6.</t>
  </si>
  <si>
    <t>Audito (kito) sąnaudos</t>
  </si>
  <si>
    <t>XV.5.</t>
  </si>
  <si>
    <t>XV.4.</t>
  </si>
  <si>
    <t>Audito (finansinių ataskaitų) sąnaudos</t>
  </si>
  <si>
    <t>XV.3.</t>
  </si>
  <si>
    <t>Veiklos rizikos draudimo sąnaudos</t>
  </si>
  <si>
    <t>XV.2.</t>
  </si>
  <si>
    <t>Turto draudimo sąnaudos</t>
  </si>
  <si>
    <t>XV.1.</t>
  </si>
  <si>
    <t>KITOS PASTOVIOSIOS SĄNAUDOS</t>
  </si>
  <si>
    <t>XV.</t>
  </si>
  <si>
    <t>Kitos sąnaudos, susijusios su šilumos ūkio turto nuoma, koncesija (nurodyti)</t>
  </si>
  <si>
    <t>XIV.2.-...</t>
  </si>
  <si>
    <t>Šilumos ūkio turto nuomos, koncesijos sąnaudos</t>
  </si>
  <si>
    <t>XIV.1.</t>
  </si>
  <si>
    <t>ŠILUMOS ŪKIO TURTO NUOMOS, KONCESIJOS SĄNAUDOS</t>
  </si>
  <si>
    <t>XIV.</t>
  </si>
  <si>
    <t>XIII.9.-...</t>
  </si>
  <si>
    <t>Kitos švietimo ir konsultavimo sąnaudos (nurodyti)</t>
  </si>
  <si>
    <t>XIII.8.8.-...</t>
  </si>
  <si>
    <t>Rinkos tyrimų sąnaudos</t>
  </si>
  <si>
    <t>XIII.8.7.</t>
  </si>
  <si>
    <t>Susitikimo su vartotojais (patalpų nuomos, inventoriaus nuomos) sąnaudos</t>
  </si>
  <si>
    <t>XIII.8.6.</t>
  </si>
  <si>
    <t>Mokymų, renginių, seminarų sąnaudos</t>
  </si>
  <si>
    <t>XIII.8.5.</t>
  </si>
  <si>
    <t>Konsultacinių paslaugų sąnaudos</t>
  </si>
  <si>
    <t>XIII.8.4.</t>
  </si>
  <si>
    <t>Sąskaitų vartotojams parengimo, pateikimo sąnaudos</t>
  </si>
  <si>
    <t>XIII.8.3.</t>
  </si>
  <si>
    <t>Informacijos skelbimo interneto svetainėse sąnaudos</t>
  </si>
  <si>
    <t>XIII.8.2.</t>
  </si>
  <si>
    <t>Infomacijos skelbimo spaudoje, radijuje, televizijoje sąnaudos</t>
  </si>
  <si>
    <t>XIII.8.1.</t>
  </si>
  <si>
    <t>Švietimo ir konsultavimo sąnaudos**</t>
  </si>
  <si>
    <t>XIII.8.</t>
  </si>
  <si>
    <t>Reprezentacijos sąnaudos</t>
  </si>
  <si>
    <t>XIII.7.</t>
  </si>
  <si>
    <t>Vartotojų mokėjimų administravimo, surinkimo sąnaudos</t>
  </si>
  <si>
    <t>XIII.6.</t>
  </si>
  <si>
    <t>XIII.5.</t>
  </si>
  <si>
    <t>XIII.4.</t>
  </si>
  <si>
    <t>Prekės ženklo, įvaizdžio sąnaudos</t>
  </si>
  <si>
    <t>XIII.3.</t>
  </si>
  <si>
    <t>Privalomo vartotojų informavimo, įskaitant tinklalapio palaikymą, sąnaudos</t>
  </si>
  <si>
    <t>XIII.2.</t>
  </si>
  <si>
    <t>Reklamos paslaugoms (produktams) sąnaudos</t>
  </si>
  <si>
    <t>XIII.1.</t>
  </si>
  <si>
    <t>RINKODAROS IR PARDAVIMŲ SĄNAUDOS</t>
  </si>
  <si>
    <t>XIII.</t>
  </si>
  <si>
    <t>Patalpų priežiūros sąnaudos</t>
  </si>
  <si>
    <t>XII.9.</t>
  </si>
  <si>
    <t>Komunalinės paslaugos (elektros energija, vanduo, nuotekos, šiukšlės, t.t.)</t>
  </si>
  <si>
    <t>XII.8.</t>
  </si>
  <si>
    <t>Profesinė literatūra, spauda</t>
  </si>
  <si>
    <t>XII.7.</t>
  </si>
  <si>
    <t>Org.inventoriaus aptarnavimas, remontas</t>
  </si>
  <si>
    <t>XII.6.</t>
  </si>
  <si>
    <t>Kanceliarinės sąnaudos</t>
  </si>
  <si>
    <t>XII.5.</t>
  </si>
  <si>
    <t>Pašto, pasiuntinių paslaugos</t>
  </si>
  <si>
    <t>XII.4.</t>
  </si>
  <si>
    <t>Ryšių paslaugos</t>
  </si>
  <si>
    <t>XII.3.</t>
  </si>
  <si>
    <t>Konsultacinės paslaugos</t>
  </si>
  <si>
    <t>XII.2.</t>
  </si>
  <si>
    <t>Teisinės paslaugos</t>
  </si>
  <si>
    <t>XII.1.</t>
  </si>
  <si>
    <t>ADMINISTRACINĖS SĄNAUDOS</t>
  </si>
  <si>
    <t>XII.</t>
  </si>
  <si>
    <t>Kitos finansinės sąnaudos (nurodyti)</t>
  </si>
  <si>
    <t>XI.4.-...</t>
  </si>
  <si>
    <t>Neigiamos mokėtinų ir gautinų sumų perkainojimo įtakos sąnaudos</t>
  </si>
  <si>
    <t>XI.3.</t>
  </si>
  <si>
    <t>Palūkanų sąnaudos</t>
  </si>
  <si>
    <t>XI.2.</t>
  </si>
  <si>
    <t>Banko paslaugų (komisinių) sąnaudos</t>
  </si>
  <si>
    <t>XI.1.</t>
  </si>
  <si>
    <t>FINANSINĖS SĄNAUDOS</t>
  </si>
  <si>
    <t>XI.</t>
  </si>
  <si>
    <t>Energetikos įstatyme numatytų mokesčių sąnaudos</t>
  </si>
  <si>
    <t>X.6.</t>
  </si>
  <si>
    <t>Žyminio mokesčio sąnaudos</t>
  </si>
  <si>
    <t>X.5.</t>
  </si>
  <si>
    <t>Valstybinių išteklių mokesčio sąnaudos</t>
  </si>
  <si>
    <t>X.4.</t>
  </si>
  <si>
    <t>Aplinkos taršos mokesčio sąnaudos</t>
  </si>
  <si>
    <t>X.3.</t>
  </si>
  <si>
    <t>Nekilnojamo turto mokesčio sąnaudos</t>
  </si>
  <si>
    <t>X.2.</t>
  </si>
  <si>
    <t>Žemės mokesčio sąnaudos</t>
  </si>
  <si>
    <t>MOKESČIŲ SĄNAUDOS</t>
  </si>
  <si>
    <t>Kelionės sąnaudos</t>
  </si>
  <si>
    <t>IX.7.</t>
  </si>
  <si>
    <t>Apsauginiai ir darbo drabužiai</t>
  </si>
  <si>
    <t>IX.6.</t>
  </si>
  <si>
    <t>Išeitinės pašalpos, kompensacijos</t>
  </si>
  <si>
    <t>IX.5.</t>
  </si>
  <si>
    <t>Mokymų, kvalifikacijos kėlimo, studijų sąnaudos</t>
  </si>
  <si>
    <t>IX.4.</t>
  </si>
  <si>
    <t>Papildomo darbuotojų draudimo sąnaudos</t>
  </si>
  <si>
    <t>IX.3.</t>
  </si>
  <si>
    <t>Darbdavio įmokų Valstybinio socialinio draudimo fondo valdybai sąnaudos</t>
  </si>
  <si>
    <t>IX.2.</t>
  </si>
  <si>
    <t>Darbo užmokesčio sąnaudos</t>
  </si>
  <si>
    <t>IX.1.</t>
  </si>
  <si>
    <t>PERSONALO SĄNAUDOS</t>
  </si>
  <si>
    <t>IX.</t>
  </si>
  <si>
    <t>Muitinės ir ekspedijavimo paslaugų sąnaudos</t>
  </si>
  <si>
    <t>VIII.20.</t>
  </si>
  <si>
    <t>Transporto priemonių kuro sąnaudos</t>
  </si>
  <si>
    <t>VIII.19.</t>
  </si>
  <si>
    <t>Transporto priemonių eksploatacinės sąnaudos</t>
  </si>
  <si>
    <t>VIII.18.</t>
  </si>
  <si>
    <t>Komunalinių paslaugų (elektros energija, vanduo, nuotekos, atliekos, t.t.) sąnaudos (ne administracinių patalpų)</t>
  </si>
  <si>
    <t>VIII.17.</t>
  </si>
  <si>
    <t>Turto nuomos (ne šilumos ūkio nuomos, koncesijos sutarties objektų) sąnaudos</t>
  </si>
  <si>
    <t>VIII.16.</t>
  </si>
  <si>
    <t>Mažaverčio inventoriaus sąnaudos</t>
  </si>
  <si>
    <t>VIII.15.</t>
  </si>
  <si>
    <t>Rezervinio kuro saugojimo, atnaujinimo ir įsigijimo sąnaudos</t>
  </si>
  <si>
    <t>VII.14.</t>
  </si>
  <si>
    <t>Patalpų (ne administracinių) remonto, aptarnavimo sąnaudos</t>
  </si>
  <si>
    <t>VIII.13.</t>
  </si>
  <si>
    <t>Nuotolinės duomenų nuskaitymo ir perdavimo sistemos priežiūros sąnaudos</t>
  </si>
  <si>
    <t>VIII.12.</t>
  </si>
  <si>
    <t>Atsiskaitomųjų šilumos apskaitos prietaisų eksploatacijos sąnaudos</t>
  </si>
  <si>
    <t>VIII.11.</t>
  </si>
  <si>
    <t>Medžiagų, žaliavų sąnaudos kitiems objektams (nurodyti)</t>
  </si>
  <si>
    <t>VIII.10.</t>
  </si>
  <si>
    <t>Medžiagų, žaliavų sąnaudos IT</t>
  </si>
  <si>
    <t>VIII.9.</t>
  </si>
  <si>
    <t>Medžiagų, žaliavų sąnaudos šilumos punktams</t>
  </si>
  <si>
    <t>VIII.8.</t>
  </si>
  <si>
    <t>Medžiagos, žaliavų sąnaudos tinklams</t>
  </si>
  <si>
    <t>VIII.7.</t>
  </si>
  <si>
    <t>Medžiagų, žaliavų sąnaudos gamybos objektams</t>
  </si>
  <si>
    <t>VIII.6.</t>
  </si>
  <si>
    <t>Kitų objektų (nurodyti) einamojo remonto, aptarnavimo sąnaudos</t>
  </si>
  <si>
    <t>VIII.5.</t>
  </si>
  <si>
    <t>IT aptarnavimo sąnaudos</t>
  </si>
  <si>
    <t>VIII.4.</t>
  </si>
  <si>
    <t>Šilumos punktų einamojo remonto, aptarnavimo sąnaudos</t>
  </si>
  <si>
    <t>VIII.3.</t>
  </si>
  <si>
    <t>Tinklų einamojo remonto, aptarnavimo sąnaudos</t>
  </si>
  <si>
    <t>VIII.2.</t>
  </si>
  <si>
    <t>Gamybos objektų einamojo remonto, aptarnavimo sąnaudos</t>
  </si>
  <si>
    <t>VIII.1.</t>
  </si>
  <si>
    <t>EINAMOJO REMONTO IR APTARNAVIMO SĄNAUDOS</t>
  </si>
  <si>
    <t>VIII.</t>
  </si>
  <si>
    <t>NUSIDĖVĖJIMO SĄNAUDOS</t>
  </si>
  <si>
    <t>VII.</t>
  </si>
  <si>
    <t>Kitos kintamosios sąnaudos (nurodyti)</t>
  </si>
  <si>
    <t>VI.4.-...</t>
  </si>
  <si>
    <t>Laboratoriniai tyrimai</t>
  </si>
  <si>
    <t>VI.3.</t>
  </si>
  <si>
    <t>Energijos išteklių biržos operatoriaus teikiamų paslaugų sąnaudos</t>
  </si>
  <si>
    <t>VI.2.</t>
  </si>
  <si>
    <t>Pelenų tvarkymo (išvežimo, utilizavimo) sąnaudos</t>
  </si>
  <si>
    <t>VI.1.</t>
  </si>
  <si>
    <t>KITOS KINTAMOSIOS SĄNAUDOS</t>
  </si>
  <si>
    <t>VI.</t>
  </si>
  <si>
    <t>Kitos sąnaudos, susijusios su ATL įsigijimu (nurodyti)</t>
  </si>
  <si>
    <t>V.2.-...</t>
  </si>
  <si>
    <t>Apyvartinių taršos leidimų įsigjimo sąnaudos</t>
  </si>
  <si>
    <t>V.1.</t>
  </si>
  <si>
    <t>APYVARTINIŲ TARŠOS LEIDIMŲ ĮSIGIJIMO SĄNAUDOS</t>
  </si>
  <si>
    <t>V.</t>
  </si>
  <si>
    <t>Kitos sąnaudos, susijusios su vandens TR įsigijimu (nurodyti)</t>
  </si>
  <si>
    <t>IV.3.-...</t>
  </si>
  <si>
    <t>Nuotekų tvarkymo sąnaudos</t>
  </si>
  <si>
    <t>IV.2.</t>
  </si>
  <si>
    <t>Vandens technologinėms reikmėms įsigijimo sąnaudos</t>
  </si>
  <si>
    <t>IV.1.</t>
  </si>
  <si>
    <t>VANDENS TECHNOLOGINĖMS REIKMĖMS ĮSIGIJIMO IR NUOTEKŲ TVARKYMO SĄNAUDOS</t>
  </si>
  <si>
    <t>IV.</t>
  </si>
  <si>
    <t>Kitos sąnaudos, susijusios su elektros energijos TR įsigijimu (nurodyti)</t>
  </si>
  <si>
    <t>III.2.-...</t>
  </si>
  <si>
    <t>Elektros energijos technologinėms reikmėms įsigijimo sąnaudos</t>
  </si>
  <si>
    <t>III.1.</t>
  </si>
  <si>
    <t>ELEKTROS ENERGIJOS TECHNOLOGINĖMS REIKMĖMS ĮSIGIJIMO SĄNAUDOS</t>
  </si>
  <si>
    <t>III.</t>
  </si>
  <si>
    <t>Medienos įsigijimo sąnaudos</t>
  </si>
  <si>
    <t>II.3.</t>
  </si>
  <si>
    <t>Mazuto įsigijimo sąnaudos</t>
  </si>
  <si>
    <t>II.2.</t>
  </si>
  <si>
    <t>Gamtinių dujų įsigijimo sąnaudos</t>
  </si>
  <si>
    <t>II.1.</t>
  </si>
  <si>
    <t>KURO SĄNAUDOS ENERGIJAI GAMINTI</t>
  </si>
  <si>
    <t>II.</t>
  </si>
  <si>
    <t>K3</t>
  </si>
  <si>
    <t>Kitos sąnaudos, susijusios su šilumos įsigijimu (nurodyti)</t>
  </si>
  <si>
    <t>I.2.-...</t>
  </si>
  <si>
    <t>K2</t>
  </si>
  <si>
    <t>Šilumos įsigijimo sąnaudos</t>
  </si>
  <si>
    <t>I.1.</t>
  </si>
  <si>
    <t>K1</t>
  </si>
  <si>
    <t>ŠILUMOS ĮSIGIJIMO SĄNAUDOS</t>
  </si>
  <si>
    <t>I.</t>
  </si>
  <si>
    <t>H</t>
  </si>
  <si>
    <t>G</t>
  </si>
  <si>
    <t>SĄNAUDŲ GRUPĖS IR POGRUPIAI</t>
  </si>
  <si>
    <t>(netaikoma)</t>
  </si>
  <si>
    <t>-</t>
  </si>
  <si>
    <t>Nepaskirstomos sąnaudos</t>
  </si>
  <si>
    <t>Bendrosios sąnaudos</t>
  </si>
  <si>
    <t>... vidinė veikla (procesas)</t>
  </si>
  <si>
    <t>... kitų veiklų grupė</t>
  </si>
  <si>
    <t>Personalo valdymo veiklų grupė</t>
  </si>
  <si>
    <t>Materialinio aprūpinimo veiklų grupė</t>
  </si>
  <si>
    <t>Transporto valdymo veiklų grupė</t>
  </si>
  <si>
    <t>Atsiskaitymų ir apskaitos veiklų grupė</t>
  </si>
  <si>
    <t>Gedimų šalinimo veiklų grupė</t>
  </si>
  <si>
    <t>Klientų aptarnavimo veiklų grupė</t>
  </si>
  <si>
    <t>Paslaugų (produktų) teikimo veiklų grupė</t>
  </si>
  <si>
    <t>Infrastruktūros plėtros veiklų grupė</t>
  </si>
  <si>
    <t>Pastatų šildymo ir karšto vandens sistemų einamoji priežiūra</t>
  </si>
  <si>
    <t>Karšto vandens apskaitos prietaisų aptarnavimas</t>
  </si>
  <si>
    <t xml:space="preserve">Karšto vandens tiekimas (ruošimas ir vartotojų mažmeninis aptarnavimas) </t>
  </si>
  <si>
    <t>Šilumos perdavimas centralizuoto šilumos tiekimo sistemos tinklais</t>
  </si>
  <si>
    <t>Šilumos (produkto) gamyba</t>
  </si>
  <si>
    <t>Tiesioginės sąnaudos</t>
  </si>
  <si>
    <t>I</t>
  </si>
  <si>
    <t>Infrastruktūros valdymo ir eksploatacijos  veiklų grupė</t>
  </si>
  <si>
    <t>B DALIS. PASKIRSTYMO PATIKRINIMAS</t>
  </si>
  <si>
    <t>A DALIS. PASKIRSTYMO KRITERIJŲ SĄRAŠAS</t>
  </si>
  <si>
    <t>PIRMINIS PRISKYRIMAS</t>
  </si>
  <si>
    <t>Eilės numeris</t>
  </si>
  <si>
    <t>…</t>
  </si>
  <si>
    <t>Kn</t>
  </si>
  <si>
    <t>RVA PRIEDAS</t>
  </si>
  <si>
    <t>ŠILUMOS SEKTORIUS</t>
  </si>
  <si>
    <t>DARBO UŽMOKESČIO SĄNAUDŲ SUVESTINĖ</t>
  </si>
  <si>
    <t>NEPASKIRSTOMŲ SĄNAUDŲ POGRUPIS</t>
  </si>
  <si>
    <t>Stulpelių D ir E suma</t>
  </si>
  <si>
    <t>RVA SUMA</t>
  </si>
  <si>
    <t>J</t>
  </si>
  <si>
    <t>SĄNAUDŲ GRUPAVIMO SUVESTINĖ</t>
  </si>
  <si>
    <t>NR.</t>
  </si>
  <si>
    <t>INMT buhalterinio nusidėvėjimo eliminavimas</t>
  </si>
  <si>
    <t>INMT perskaičiuoto nusidėvėjimo sąnaudų įkėlimas</t>
  </si>
  <si>
    <t>Stulpelis</t>
  </si>
  <si>
    <t>Aprašymas</t>
  </si>
  <si>
    <t>SĄNAUDŲ KATEGORIJA</t>
  </si>
  <si>
    <t>RVA 6 PRIEDAS</t>
  </si>
  <si>
    <t>RVA 11 PRIEDAS</t>
  </si>
  <si>
    <t>Mažmeninis aptarnavimas</t>
  </si>
  <si>
    <t>Įterpiama tiek koregavimų stulpelių, kiek reikalinga koregavimams atskleisti.</t>
  </si>
  <si>
    <t>DK SUMA</t>
  </si>
  <si>
    <t xml:space="preserve">
RVA 5 PR.</t>
  </si>
  <si>
    <t>NEPASKIRSTOMŲ SĄNAUDŲ SUVESTINĖ</t>
  </si>
  <si>
    <t>PIRMINIO PRISKYRIMO SUVESTINĖ</t>
  </si>
  <si>
    <t>PASKIRSTYMO KRITERIJŲ PATIKRA</t>
  </si>
  <si>
    <t>RVA 8 PR.</t>
  </si>
  <si>
    <t>RVA 11 PR.</t>
  </si>
  <si>
    <t>Turi sutapti su D stulpelių suma.</t>
  </si>
  <si>
    <t>K1 ir K2 koregavimuose atskleidžiamas turto nusidėvėjimo sąnaudų koregavimas, t.y. (K1) buhalterinių nusidėvėjimo sąnaudų eliminavimas ir (K2) perskaičiuotų RAS nusidėvėjimo sąnaudų įkėlimas.</t>
  </si>
  <si>
    <t>Nepriskirta*</t>
  </si>
  <si>
    <t>Tarpinis sąnaudų centras</t>
  </si>
  <si>
    <t>K1, K2 koregavimuose atskleidžiamas turto nusivėbėjimo sąnaudų koregavimas, t.y. (K1) buhalterinių turto nusidėvėjimo sąnaudų eliminavimas ir (K2) perskaičiuotų RAS turto nusidėvėjimo sąnaudų įkėlimas</t>
  </si>
  <si>
    <t>Turi atitikti RAS aprašo informaciją.</t>
  </si>
  <si>
    <t>SĄNAUDŲ CENTRAS</t>
  </si>
  <si>
    <t>SĄNAUDŲ CENTRO VIDINĖ VEIKLA</t>
  </si>
  <si>
    <t>PASKIRSTYMO KRITERIJAUS REIKŠMĖ, IŠ VISO</t>
  </si>
  <si>
    <t>PASKIRSTYMO KRITERIJAUS REIKŠMĖ KONKREČIAI PASLAUGAI</t>
  </si>
  <si>
    <t>SĄNAUDŲ SUMA IŠ VISO</t>
  </si>
  <si>
    <t>SĄNAUDŲ SUMA KONKREČIAI PASLAUGAI</t>
  </si>
  <si>
    <t>ŠILUMOS GAMYBOS VERSLO VIENETAS</t>
  </si>
  <si>
    <t>ŠILUMOS PERDAVIMO VERSLO VIENETAS</t>
  </si>
  <si>
    <t>MAŽMENINIO APTARNAVIMO VERSLO VIENETAS</t>
  </si>
  <si>
    <t>KARŠTO VANDENS TIEKIMO VERSLO VIENETAS</t>
  </si>
  <si>
    <t>NEATSISKAITOMŲJŲ ŠILUMOS APSKAITOS PRIETAISŲ APTARNAVIMO VEIKLOS VERSLO VIENETAS</t>
  </si>
  <si>
    <t>PASTATŲ ŠILDYMO IR KARŠTO VANDENS SISTEMŲ PRIEŽIŪROS VERSLO VIENETAS</t>
  </si>
  <si>
    <t>PREKYBOS APYVARTINIAIS TARŠOS LEIDIMAIS IR SU JA SUSIJUSIOS VEIKLOS VERSLO VIENETAS</t>
  </si>
  <si>
    <t>KITOS REGULIUOJAMOSIOS VEIKLOS VERSLO VIENETAS**</t>
  </si>
  <si>
    <t>NEREGULIUOJAMOSIOS VEIKLOS VERSLO VIENETAS**</t>
  </si>
  <si>
    <t>ŠILUMOS (PRODUKTO) GAMYBA</t>
  </si>
  <si>
    <t>ŠILUMOS POREIKIO PIKO PAJĖGUMŲ IR REZERVINĖS GALIOS UŽTIKRINIMAS</t>
  </si>
  <si>
    <t xml:space="preserve">... PASLAUGA (PRODUKTAS) </t>
  </si>
  <si>
    <t>ŠILUMOS PERDAVIMAS CENTRALIZUOTO ŠILUMOS TIEKIMO SISTEMOS TINKLAIS</t>
  </si>
  <si>
    <t xml:space="preserve">BALANSAVIMAS CENTRALIZUOTO ŠILUMOS TIEKIMO SISTEMOJE </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</si>
  <si>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</si>
  <si>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</si>
  <si>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</si>
  <si>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</si>
  <si>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</si>
  <si>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KATILINIŲ IR ELEKTRODINIŲ KATILINIŲ KOLEKTORIUOSE</t>
  </si>
  <si>
    <t>KOGENERACINĖSE JĖGAINĖSE</t>
  </si>
  <si>
    <t>KOREGAVIMO APRAŠYMAS</t>
  </si>
  <si>
    <t>Turi atitikti E stulpelio dalį, lygią D stulelyje nurodytai paskirstymo kriterijaus reikšmei (F = E ÷ C × D)</t>
  </si>
  <si>
    <t>Netiesioginės sąnaudos*</t>
  </si>
  <si>
    <t>Netiesioginės sąnaudos (iš viso)</t>
  </si>
  <si>
    <t>Bendrosios sąnaudos (iš viso)</t>
  </si>
  <si>
    <t>Netiesiogininių sąnaudų grupė 1</t>
  </si>
  <si>
    <t>Netiesiogininių sąnaudų grupė 2</t>
  </si>
  <si>
    <t>Netiesiogininių sąnaudų grupė "n"</t>
  </si>
  <si>
    <t xml:space="preserve">Netiesioginės sąnaudos paskirstomos paslaugoms nenaudojant sąnaudų centrų </t>
  </si>
  <si>
    <t>Vidinė veikla (procesas) 1</t>
  </si>
  <si>
    <t>Vidinė veikla (procesas) 2</t>
  </si>
  <si>
    <t>Vidinė veikla (procesas) 3</t>
  </si>
  <si>
    <t>Vidinė veikla (procesas) 4</t>
  </si>
  <si>
    <t>Vidinė veikla (procesas) 5</t>
  </si>
  <si>
    <t>Vidinė veikla (procesas) 6</t>
  </si>
  <si>
    <t>Vidinė veikla (procesas) 7</t>
  </si>
  <si>
    <t>Vidinė veikla (procesas) 8</t>
  </si>
  <si>
    <t>Vidinė veikla (procesas) 9</t>
  </si>
  <si>
    <t>Vidinė veikla (procesas) 10</t>
  </si>
  <si>
    <t>Vidinė veikla (procesas) 11</t>
  </si>
  <si>
    <t>Vidinė veikla (procesas) 12</t>
  </si>
  <si>
    <t>Vidinė veikla (procesas) 13</t>
  </si>
  <si>
    <t>Vidinė veikla (procesas) 14</t>
  </si>
  <si>
    <t>Vidinė veikla (procesas) 15</t>
  </si>
  <si>
    <t>Vidinė veikla (procesas) 16</t>
  </si>
  <si>
    <t>Vidinė veikla (procesas) 17</t>
  </si>
  <si>
    <t>Vidinė veikla (procesas) 18</t>
  </si>
  <si>
    <t>DK SĄSKAITOS (DIMENSIJOS)</t>
  </si>
  <si>
    <t>RVA SĄNAUDŲ  POGRUPIS</t>
  </si>
  <si>
    <t>RVA 5 PRIEDAS</t>
  </si>
  <si>
    <t>DARBUOTOJŲ SKAIČIUS</t>
  </si>
  <si>
    <t>Bendru atveju, kitų koregavimų stulpelių (išskyrus K1 ir K2) suma turi būti lygi nuliui.</t>
  </si>
  <si>
    <t>RVA sąnaudų pogrupis (-iai), kur ataskaitiniu laikotarpiu apskaitytos nepaskirstomos sąnaudos.</t>
  </si>
  <si>
    <t>Sąnaudų grupės ir pogrupio numeris pagal RVA 5 priedą</t>
  </si>
  <si>
    <t>Sąnaudų grupės ir pogrupio pavadinimas pagal RVA 5 priedą</t>
  </si>
  <si>
    <t>1) DK ir RVA sąnaudų grupių sąsajų, nurodytų RAS apraše korekcijas (jei tokios atliktos ruošiant ataskaitinio laikotarpio RVA). Jei sąsajos atitinka RAS aprašą, koregavimai neatliekami.</t>
  </si>
  <si>
    <t>1. Beviltiškų skolų sąnaudos</t>
  </si>
  <si>
    <t>2. Baudų, delspinigių sąnaudos</t>
  </si>
  <si>
    <t>3. Paramos, labdaros sąnaudos</t>
  </si>
  <si>
    <t>3. Tantjemų išmokų, pelno mokesčio, mokesčių nuo dividendų sąnaudos</t>
  </si>
  <si>
    <t>4. Narystės, stojamųjų įmokų sąnaudos, išskyrus sąnaudas dėl teisės aktuose numatyto privalomo dalyvavimo, tiesiogiai susijusio su reguliuojamuoju verslo vienetu</t>
  </si>
  <si>
    <t>5. Palūkanų sąnaudos ir kitos finansinės-investicinės veiklos sąnaudos</t>
  </si>
  <si>
    <t>6. Reprezentacinės sąnaudos, sudarančios daugiau kaip 0,1 proc. atskiro reguliuojamų kainų verslo vieneto sąnaudų, nurodytų Aprašo 28.8–28.15 papunkčiuose</t>
  </si>
  <si>
    <t>8. Atidėjinių sąnaudos</t>
  </si>
  <si>
    <t>9.1. Sąnaudos įvairioms kultūros, sveikatinimo ir sporto paslaugoms</t>
  </si>
  <si>
    <t>9.2. Pašalpos gimus vaikui, pašalpos mirties atveju, pašalpos už nepilnamečius ir neįgalius šeimos narius</t>
  </si>
  <si>
    <t>9.3. Mokymosi ir papildomų atostogų sąnaudos</t>
  </si>
  <si>
    <t>9.4. Parama profsąjungoms</t>
  </si>
  <si>
    <t>9.5. Kitos išmokos darbuotojams, viršijančios LR darbo kodekse numatytas privalomas išmokas (kai darbo sutartis nutraukiama šalių susitarimu, sąnaudas, viršijančias darbo sutarties nutraukimo darbdavio iniciatyva be darbuotojo kaltės atveju Darbo kodekse numatytas privalomas išmokas)</t>
  </si>
  <si>
    <t>10.1. Mokymų dalyvių ir svečių maitinimo, salių nuomos, konkursų, parodų, įvairių renginių, nesusijusių su reguliuojamosios veiklos vykdymu, organizavimo sąnaudos</t>
  </si>
  <si>
    <t>10.2. Žalos atlyginimo, išskyrus dėl gamtos stichijų ar force majeure aplinkybių, vartotojų patirtų nuostolių atlyginimo, kitas panašaus pobūdžio sąnaudos</t>
  </si>
  <si>
    <t>10.3. Dovanų pirkimo sąnaudos</t>
  </si>
  <si>
    <t>10.4. Sporto salių ir kaimo turizmo teikiamų paslaugų bei kitų panašaus pobūdžio paslaugų, susijusių su rekreacija, įsigijimo sąnaudos</t>
  </si>
  <si>
    <t>13. Koncesijos, šilumos ūkio turto nuomos užmokesčių (mokesčių) sąnaudos, nesusijusios su reguliuojamų kainų paslaugų (produktų) teikimu, t. y. sąnaudos, kurios nebūtų susidariusios, jeigu reguliuojamą veiklą vykdytų turto savininkas</t>
  </si>
  <si>
    <t>14. Likviduoto, nurašyto, esančio atsargose, nenaudojamo (užkonservuoto) ilgalaikio turto nusidėvėjimo bei palaikymo sąnaudas (išskyrus užkonservuoto turto palaikymo sąnaudas, jei Ūkio subjektas pateikia ekonominį ar teisinį pagrindimą dėl turto užkonservavimo pagrįstumo) bei išnuomoto (išskyrus Aprašo 22 punkte nurodytą atvejį) ar panaudos teisėmis perduoto kitam ūkio subjektui ilgalaikio turto sąnaudas ir išsinuomoto, Ūkio subjektui neatlygintinai (nemokamai) perduoto, panaudos teisėmis naudojamo turto nusidėvėjimo sąnaudos, išskyrus Aprašo 26 punkte nurodytą atvejį;</t>
  </si>
  <si>
    <t>15. Nebaigtos statybos ilgalaikio turto sąnaudos</t>
  </si>
  <si>
    <t>23. Nurašyto į sąnaudas ilgalaikio turto vertė</t>
  </si>
  <si>
    <t>SĄNAUDŲ PIRMINIS PRISKYRIMAS</t>
  </si>
  <si>
    <t>Bendru atveju turi atitikti RAS aprašo informaciją.</t>
  </si>
  <si>
    <t>Įmonė gali įsiterpti papildomų eilučių, kiek tai reikalinga pirminio priskyrimo informacijai atskleisti.</t>
  </si>
  <si>
    <t>7. Reklamos, rinkodaros sąnaudos ir sąnaudos, susijusios su įmonės įvaizdžio kūrimo tikslais, išskyrus vadovaujantis teisės aktais privalomas informavimo veiklos sąnaudas bei Įmonės tinklalapio palaikymą</t>
  </si>
  <si>
    <t>11. Sąnaudos, patirtos dėl Įmonės neteisėtų veiksmų ar neveikimo (pavyzdžiui, kompensacijos dėl nelaimingų atsitikimų darbe, kompensacijos už darbuotojo patirtą žalą (nuostolius) dėl profesinės ligos, sužalojimo, kompensacijos, kai pažeidžiami darbuotojo turtiniai interesai dėl neteisėto darbo sutarties sąlygų pakeitimo, nušalinimo nuo darbo ar atleidimo iš darbo ir kiti Įmonės neteisėti veiksmai ar neveikimas)</t>
  </si>
  <si>
    <t>12. Darbuotojų gyvybės draudimo sąnaudos ir papildomo draudimo sąnaudas, kai draudžiamieji įvykiai kyla iš neteisėtų Įmonės veiksmų, t. y. kai draudžiamasis įvykis atsiranda dėl Įmonės padarytų teisės aktų pažeidimų arba pareigų pažeidimų, aplaidumo, klaidų, netikslumų, neteisėtų veiksmų, neveikimo, kuriuos atliko apdrausti darbuotojai ar Ūkio subjektas (pvz., vadovų civilinės atsakomybės draudimas, darbdavio draudimas nuo nelaimingų atsitikimų darbe ir pan.), išskyrus darbuotojų, dirbančių pavojingus darbus ir (ar) su potencialiai pavojingais įrenginiais, draudimo nuo nelaimingų atsitikimų darbe sąnaudas</t>
  </si>
  <si>
    <t>Įmonės ataskaitiniu laikotarpiu naudotų paskirstymo kriterijų sąrašas: pavadinimas ir mato vienetas.</t>
  </si>
  <si>
    <t>1) sąnaudų pirminio priskyrimo korekcijas (jei tokios atliktos ruošiant ataskaitinio laikotarpio RVA). Jei pirminis priskyrimas atitinka RAS aprašą, koregavimai neatliekami.</t>
  </si>
  <si>
    <t>Sąnaudų priskyrimo koregavimai, skirti atskleisti:</t>
  </si>
  <si>
    <t>Bendru atveju koregavimų stulpelių (išskyrus K1 ir K2) suma turi būti lygi nuliui.</t>
  </si>
  <si>
    <t>Koregavimai nėra skirti netiesioginių sąnaudų galutiniam paskirstymui paslaugoms (tam skirtas 3.5 priedas).</t>
  </si>
  <si>
    <t>Įmonės naudojamas sąnaudų centrų (netiesiogiai skirstomų sąnaudų grupių) sąrašas. Papildomai atskira eilute nurodomos Bendrosios sąnaudos.</t>
  </si>
  <si>
    <t>Sąnaudų centrui (netiesiogiai skirstomų sąnaudų grupėms) priskirta sąnaudų suma, kuri skirstoma naudojant paskirstymo kriterijus.</t>
  </si>
  <si>
    <t>Kiekvieno sąnaudų centro (netiesiogiai skirstomų sąnaudų grupės) suma turi sutapti su RVA informacija.</t>
  </si>
  <si>
    <t>Kiekvieno sąnaudų centro (netiesiogiai skirstomų sąnaudų grupės) sąnaudų suma, paskirstyta konkrečiai paslaugai konkrečioje sistemoje, naudojant paskirstymo kriterijus</t>
  </si>
  <si>
    <t>Pavadinimas 1</t>
  </si>
  <si>
    <t>Pavadinimas 2</t>
  </si>
  <si>
    <t>Pavadinimas 3</t>
  </si>
  <si>
    <t>Turi atitikti kartu su RVA teikiamo Paskirstymo kriterijų sąrašo informaciją.</t>
  </si>
  <si>
    <t>Darbuotojų priskyrimo ir/arba darbo užmokesčio sąnaudų koregavimai. Įterpiama tiek koregavimų stulpelių, kiek reikalinga koregavimams atskleisti.</t>
  </si>
  <si>
    <t>Sąnaudų grupavimo koregavimai, skirti atskleisti:</t>
  </si>
  <si>
    <t>DK sąnaudų sąskaitų, kuriose apskaitomos konkrečios nepaskirstomos sąnaudos, numeriai (nurodoma ir tais atvejais, kai D stulpelio reikšmė lygi 0)</t>
  </si>
  <si>
    <t>DK SĄSKAITOS</t>
  </si>
  <si>
    <t>Tiesioginėms sąnaudoms: paslaugų sąrašas nurodomas kiekvienos Centralizuoto šilumos tiekimo (CŠT) sistemos lygmeniu.</t>
  </si>
  <si>
    <t>1 pvz., Įmonės, naudojančios DK dimensijas, pateikia DK ir/ arba DK dimensijų (pvz., kaštų centrų, vidinių padalinių) numerius</t>
  </si>
  <si>
    <t>2 pvz., Įmonės, nenaudojančios DK dimensijų, pateikia DK sąskaitų numerius</t>
  </si>
  <si>
    <t>Paslaugų sąrašas detalizuojamas kiekvienos Centralizuoto šilumos tiekimo (CŠT) sistemos lygmeniu.</t>
  </si>
  <si>
    <t>F stulpelyje atskleistų koregavimų numeriai</t>
  </si>
  <si>
    <t>Reguliuojamosios veiklos ataskaitų patikros techninės užduoties 3.1 priedas</t>
  </si>
  <si>
    <t>Reguliuojamosios veiklos ataskaitų patikros techninės užduoties 3.2 priedas</t>
  </si>
  <si>
    <t>Audito (Reguliuojamosios veiklos ataskaitų) sąnaudos</t>
  </si>
  <si>
    <t>Reguliuojamosios veiklos ataskaitų patikros techninės užduoties 3.3 priedas</t>
  </si>
  <si>
    <t>Reguliuojamosios veiklos ataskaitų patikros techninės užduoties 3.4 priedas</t>
  </si>
  <si>
    <t>Reguliuojamosios veiklos ataskaitų patikros techninės užduoties 3.5 priedas</t>
  </si>
  <si>
    <t>NEPASKIRSTOMŲ SĄNAUDŲ SUMA</t>
  </si>
  <si>
    <t>PASKIRSTYMO KRITERIJUS IR MATO VNT.</t>
  </si>
  <si>
    <t>RVA 7-8 PR.</t>
  </si>
  <si>
    <t>RVA 8 PRIEDAS</t>
  </si>
  <si>
    <t>RVA 7-8 PRIEDAS</t>
  </si>
  <si>
    <t>DK (DIMENSIJOS) SĄSAJA</t>
  </si>
  <si>
    <t>Ataskaitinio laikotarpio personalo duomenys tokiu detalumu, kuriuo vykdomas darbo užmokesčio sąnaudų pirminis priskyrimas: pareigybė, skyrius, padalinys, DK dimensija, kt. (toliau - DU vienetas).</t>
  </si>
  <si>
    <t>2 pvz., jei priskyrimas vykdomas pareigybių lygmeniu, pateikiamas pareigybių sąrašas.</t>
  </si>
  <si>
    <t>3 pvz., jei priskyrimas vykdomas ir padalinių, ir pareigybių lygmeniu, dalyje eilučių pateikiama padalinių informacija, kitoje dalyje - pareigybių informacija.</t>
  </si>
  <si>
    <t xml:space="preserve">Vidutinis sąlyginis ataskaitinio laikotarpio darbuotojų skaičius B stulpelyje nurodytam DU vienetui (pareigybei, skyriui, padaliniui, DK dimensijai, kt.). </t>
  </si>
  <si>
    <t>DK darbo užmokesčio sąnaudų, atitinkančių B stulpelį nurodytą DU vienetą, ataskaitinio laikotarpio sąnaudų suma. Stulpelio duomenys turi sutapti su DK ir FA sąnaudų duomenimis.</t>
  </si>
  <si>
    <t>Stulpelių E ir F suma. Stulpelio duomenys turi sutapti su RVA duomenimis</t>
  </si>
  <si>
    <t>RVA priedai, su kurių duomenimis turi sutapti G stulpelio duomenys.</t>
  </si>
  <si>
    <t>F stulpelyje atskleistų koregavimų turinio ir tikslo aprašymas</t>
  </si>
  <si>
    <t>B stulpelyje nurodyto DU vieneto (pareigybės, skyriaus, padalinio, DK dimensijos, kt.) pirminis priskyrimas: konkreti paslauga konkrečioje sistemoje arba Sąnaudų centras (netiesiogiai paslaugoms priskiriama grupė) arba Bendras veiklos užtikrinimas.</t>
  </si>
  <si>
    <t>1 pvz., jei priskyrimas vykdomas padalinių lygmeniu (pvz., visas padalinys priskiriamas vienai konkrečiai paslaugai konkrečioje sistemoje), vieno padalinio informacija pateikiama vienoje eilutėje.</t>
  </si>
  <si>
    <t>Jeigu vieno sąnaudų pogrupio sąnaudos apskaitomis keliose DK sąskaitose (dimensijose), jos nurodomos keliose eilutėse, t.y. ta pati DK sąskaita (dimensija) gali kartotis tiek kartų kiek reikia.</t>
  </si>
  <si>
    <t>DK sąnaudų sąskaitų ir/arba dimensijų (arba jų kombinacijų), nurodytų C stulpelyje ir atitinkančių B stulpelio sąnaudų pogrupį, ataskaitinio laikotarpio sąnaudų suma. Stulpelio duomenys turi sutapti su DK ir FA sąnaudų duomenimis.</t>
  </si>
  <si>
    <t>2) sąnaudų sumos pasikeitimą dėl specifinių sąnaudų apskaitos skirtumų, pvz., turto nusidėvėjimo skaičiavimo, dalies ilgalaikio turto pripažinimo sąnaudomis reguliavimo apskaitoje ir pan. Koregavimų kiekis nėra ribojamas, tačiau koregavimų logika turi būti atskleista.</t>
  </si>
  <si>
    <t>Stulpelių D ir E suma. Stulpelio duomenys turi sutapti su RVA duomenimis.</t>
  </si>
  <si>
    <t>RVA priedai, su kurių duomenimis turi sutapti F stulpelio duomenys.</t>
  </si>
  <si>
    <t>E stulpelyje atskleistų koregavimų numeriai.</t>
  </si>
  <si>
    <t>E stulpelyje atskleistų koregavimų turinio ir tikslo aprašymas.</t>
  </si>
  <si>
    <t>Nepaskirstomų sąnaudų pogrupis pagal Aprašo 41 punkto papunktį.</t>
  </si>
  <si>
    <t>Ataskaitinio laikotarpio nepaskirstomų sąnaudų suma, atitinkanti DK ir RVA priedų duomenis.</t>
  </si>
  <si>
    <t>RVA priedai, su kurių duomenimis turi sutapti D stulpelio duomenys.</t>
  </si>
  <si>
    <t>Sąnaudų kategorija</t>
  </si>
  <si>
    <t>Pirminis priskyrimas: Įmonės teikiamų paslaugų ir sistemų sąrašas (tiesioginės sąnaudos), sąnaudų centrų ir kitų netiesiogiai skirstomų grupių sąrašas (netiesioginės sąnaudos), bendro veiklos palaikymo sąnaudos (bendrosios sąnaudos), nepaskirstomos sąnaudos.</t>
  </si>
  <si>
    <t>Netiesioginių sąnaudų atveju, sąnaudos, kurių paskirstymui naudojami skirtingi paskirstymo kriterijai, turi būti atskleidžiamos atskirose eilutėse.</t>
  </si>
  <si>
    <t>Netiesioginėms sąnaudoms: sąnaudos, kurių paskirstymui naudojami skirtingi paskirstymo kriterijai, turi būti atskleidžiamos atskirose eilutėse.</t>
  </si>
  <si>
    <t xml:space="preserve">DK sąnaudų sąskaitų ir/arba dimensijų (arba jų kombinacijų) , nurodytų C stulpelyje, ataskaitinio laikotarpio sąnaudų suma. Stulpelio duomenys turi sutapti su DK ir FA sąnaudų duomenimis. </t>
  </si>
  <si>
    <t>Turi būti galimybė Įmonės apskaitos sistemoje aiškiai identifikuoti ir, esant poreikiui, detalizuoti kiekvieną, D stulpelyje nurodytą, sumą, pvz., formuojant DK sąskaitų (dimensijų) ataskaitą</t>
  </si>
  <si>
    <t>Stulpelio duomenys turi sutapti su RVA duomenimis.</t>
  </si>
  <si>
    <t>* - Tarpiniai sąnaudų centrai skirti atskleisti sąnaudų paskirstymą naudojant paskirstymo kriterijus ne galutinėms paslaugoms, bet kitiems sąnaudų centrams ir kitoms netiesiogiai skirstomų sąnaudų grupėms.</t>
  </si>
  <si>
    <t>** - eilutėje "Nepriskirta" pateikiama sąnaudų suma, kuriai ataskaitinio laikotarpio metu nebuvo priskirtas DK (dimensijos) sąsajos požymis. Ši suma priskiriama ir atskleidžiama per koregavimus E stulpelyje.</t>
  </si>
  <si>
    <t>Įmonės ataskaitiniu laikotarpiu naudotų paskirstymo kriterijų suminės reikšmės.</t>
  </si>
  <si>
    <t xml:space="preserve">Įmonės ataskaitiniu laikotarpiu naudotų paskirstymo kriterijų reikšmės kiekvienai paslaugai konkrečioje sistemoje. </t>
  </si>
  <si>
    <t>F stulpelio duomenys paslaugų ir sistemų lygmeniu turi sutapti su RVA duomenimis.</t>
  </si>
  <si>
    <t>Baigtinis pirminio priskyrimo reikšmių sąrašas atitinka 3.4 priedo B stulpelio informaciją.</t>
  </si>
  <si>
    <t>DK sąnaudų sąskaitų ir/arba dimensijų (arba jų kombinacijų) numeriai, naudojami Įmonės apskaitoje pirminiam sąnaudų priskyrimui ARBA nuoroda į RAS aprašo dalį, kurioje pateikiama tokia informacija.</t>
  </si>
  <si>
    <t>DK sąnaudų sąskaitų ir/arba dimensijų (arba jų kombinacijų) kuriose ataskaitiniu laikotarpiu apskaitytos B stulpelyje nurodyto sąnaudų pogrupio sąnaudos, numeriai ir/arba pavadinimai ARBA nuoroda į RAS aprašo dalį, kurioje pateikiama tokia informacija.</t>
  </si>
  <si>
    <t>4 pvz., jei atlyginimo kintama dalis kaupiama kaip bendras fondas, o konkretiems DU vienetams (paslaugoms) paskirstoma naudojant paskirstymo kriterijus, B stulpelyje fondo suma nurodoma vienoje eilutėje kaip atskiras DU vienetas.</t>
  </si>
  <si>
    <t>Svarbu: Atskiroje eilutėje atskleidžiamam DU vienetui neturi būti pritaikytas joks paskirstymo kriterijus.</t>
  </si>
  <si>
    <t>BENUA ATSIUNTĖ 09-16</t>
  </si>
  <si>
    <t>Šilumos punktai</t>
  </si>
  <si>
    <t>Beržės katilinės sąnaudos gamybai</t>
  </si>
  <si>
    <t>Beržės katilinės sąnaudos perdavimui</t>
  </si>
  <si>
    <t>Šilumos gamyba</t>
  </si>
  <si>
    <t>Šilumos perdavimas</t>
  </si>
  <si>
    <t>Aerodromo katilinės sąnaudos gamybai</t>
  </si>
  <si>
    <t>Eičių katilinės sąnaudos gamybai</t>
  </si>
  <si>
    <t>Tarailių katilinės sąnaudos gamybai</t>
  </si>
  <si>
    <t>Tauragės dvaro katilinės sąnaudos gamybai</t>
  </si>
  <si>
    <t>Nereguliuojama veikla (modernizacija)</t>
  </si>
  <si>
    <t>Daugiabučių namų modernizacija</t>
  </si>
  <si>
    <t>Bendrosios veiklos sąnaudos</t>
  </si>
  <si>
    <t>Bendrosios ir administracinės sąnaudos</t>
  </si>
  <si>
    <t>Pardavimų sąnaudos</t>
  </si>
  <si>
    <t>K. vandens tiekimo sąnaudos</t>
  </si>
  <si>
    <t>Karšto vandens tiekimas</t>
  </si>
  <si>
    <t>K. vandens skaitiklių sąnaudos</t>
  </si>
  <si>
    <t>3.1.</t>
  </si>
  <si>
    <t>3.2.</t>
  </si>
  <si>
    <t>3.3.</t>
  </si>
  <si>
    <t>3.4.</t>
  </si>
  <si>
    <t>3.5.</t>
  </si>
  <si>
    <t>Kitos kuro rūšies (skalūnų alyva, durpės, dyzelinas) įsigijimo sąnaudos</t>
  </si>
  <si>
    <t>II.4.</t>
  </si>
  <si>
    <t>4.1.</t>
  </si>
  <si>
    <t>4.2.</t>
  </si>
  <si>
    <t>4.3.</t>
  </si>
  <si>
    <t>Skalūnų alyva</t>
  </si>
  <si>
    <t>Durpės</t>
  </si>
  <si>
    <t>4.4.</t>
  </si>
  <si>
    <t>Dyzelinas</t>
  </si>
  <si>
    <t>Kitos sąnaudos, susijusios su kuro įsigijimu (biokuro laboratoriniai tyrimai)</t>
  </si>
  <si>
    <t>II.5.</t>
  </si>
  <si>
    <t>5.1.</t>
  </si>
  <si>
    <t>5.2.</t>
  </si>
  <si>
    <t>5.3.</t>
  </si>
  <si>
    <t>5.4.</t>
  </si>
  <si>
    <t>5.5.</t>
  </si>
  <si>
    <t>Vandens technologinėms reikmėms (gamybai) įsigijimo sąnaudos</t>
  </si>
  <si>
    <t>Vandens technologinėms reikmėms (perdavimui) įsigijimo sąnaudos</t>
  </si>
  <si>
    <t>Elektros energijos technologinėms reikmėms (gamybai)įsigijimo sąnaudos</t>
  </si>
  <si>
    <t>Elektros energijos technologinėms reikmėms (perdavimui)įsigijimo sąnaudos</t>
  </si>
  <si>
    <t>Elektros energijos technologinėms reikmėms (perdavimui) įsigijimo sąnaudos</t>
  </si>
  <si>
    <t>Vanduo karšto vandens gamybai (namai)</t>
  </si>
  <si>
    <t>2.1.</t>
  </si>
  <si>
    <t>2.2.</t>
  </si>
  <si>
    <t>2.3.</t>
  </si>
  <si>
    <t>2.4.</t>
  </si>
  <si>
    <t>Programinės įrangos nusidėvėjimo sąnaudos</t>
  </si>
  <si>
    <t>VII.1.</t>
  </si>
  <si>
    <t>Gamybinės paskirties pastatų, statinių (katilinių) nusidėvėjimo sąnaudos</t>
  </si>
  <si>
    <t>VII.2.</t>
  </si>
  <si>
    <t>Gamybinės paskirties pastatų, statinių (konteinerinių katilinių, siurblinių) nusidėvėjimo sąnaudos</t>
  </si>
  <si>
    <t>VII.3.</t>
  </si>
  <si>
    <t>Gamybinės paskirties pastatų, statinių (kitų technologinės paskirties) nusidėvėjimo sąnaudos</t>
  </si>
  <si>
    <t>VII.4.</t>
  </si>
  <si>
    <t>VII.5.</t>
  </si>
  <si>
    <t>Kitos paskirties pastatų, statinių (kuro (mazuto) rezervuarų) nusidėvėjimo sąnaudos</t>
  </si>
  <si>
    <t>VII.6.</t>
  </si>
  <si>
    <t>Kitos paskirties pastatų, statinių (dūmtraukių mūrinių, gelžbetoninių) nusidėvėjimo sąnaudos</t>
  </si>
  <si>
    <t>Kitos paskirties pastatų, statinių (dūmtraukių metalinių) nusidėvėjimo sąnaudos</t>
  </si>
  <si>
    <t>VII.7.</t>
  </si>
  <si>
    <t>VII.8.</t>
  </si>
  <si>
    <t>Kitos paskirties pastatų, statinių (vamzdynų) nusidėvėjimo sąnaudos</t>
  </si>
  <si>
    <t>VII.9.</t>
  </si>
  <si>
    <t>Administracinės paskirties pastatų, statinių nusidėvėjimo sąnaudos</t>
  </si>
  <si>
    <t>VII.10.</t>
  </si>
  <si>
    <t>Kitos įrangos, prietaisų, įrankių, įrenginių (kelių, aikštelių, šaligatvių, tvorų) nusidėvėjimo sąnaudos</t>
  </si>
  <si>
    <t>Mašinų ir įrengimų (katilinių įrengimų, stacionariųjų garo katilų) nusidėvėjimo sąnaudos</t>
  </si>
  <si>
    <t>VII.11.</t>
  </si>
  <si>
    <t>VII.12.</t>
  </si>
  <si>
    <t>Mašinų ir įrengimų (vandens šildymo katilų) nusidėvėjimo sąnaudos</t>
  </si>
  <si>
    <t>VII.13.</t>
  </si>
  <si>
    <t>Mašinų ir įrengimų (siurblių, kitų siurblinės įrengimų) nusidėvėjimo sąnaudos</t>
  </si>
  <si>
    <t>Kitų mašinų ir įrengimų nusidėvėjimo sąnaudos</t>
  </si>
  <si>
    <t>VII.15.</t>
  </si>
  <si>
    <t>Kitos įrangos, prietaisų, įrankių, įrenginių nusidėvėjimo sąnaudos</t>
  </si>
  <si>
    <t>VII.16.</t>
  </si>
  <si>
    <t>Kitos įrangos, prietaisų, įrankių, įrenginių (šilumos kiekio apskaitos prietaisų) nusidėvėjimo sąnaudos</t>
  </si>
  <si>
    <t>Kitos įrangos, prietaisų, įrankių, įrenginių (kitų šilumos matavimo ir reguliavimo prietaisų) nusidėvėjimo sąnaudos</t>
  </si>
  <si>
    <t>VII.17.</t>
  </si>
  <si>
    <t>VII.18.</t>
  </si>
  <si>
    <t>Transporto priemonių nusidėvėjimo sąnaudos</t>
  </si>
  <si>
    <t>VII.19.</t>
  </si>
  <si>
    <t>Kito materialaus turto nusidėvėjimo sąnaudos</t>
  </si>
  <si>
    <t>VII.20.</t>
  </si>
  <si>
    <t>Kito nematerialaus turto nusidėvėjimo sąnaudos</t>
  </si>
  <si>
    <t>VII.21.</t>
  </si>
  <si>
    <t>Mašinų ir įrengimų (šilumos punktų, mazgų, modulių) nusidėvėjimo sąnaudos</t>
  </si>
  <si>
    <t>2.5.</t>
  </si>
  <si>
    <t>2.6.</t>
  </si>
  <si>
    <t>2.7.</t>
  </si>
  <si>
    <t>2.8.</t>
  </si>
  <si>
    <t>6.1.</t>
  </si>
  <si>
    <t>6.2.</t>
  </si>
  <si>
    <t>6.3.</t>
  </si>
  <si>
    <t>7.1.</t>
  </si>
  <si>
    <t>7.2.</t>
  </si>
  <si>
    <t>7.3.</t>
  </si>
  <si>
    <t>8.1.</t>
  </si>
  <si>
    <t>8.2.</t>
  </si>
  <si>
    <t>8.3.</t>
  </si>
  <si>
    <t>8.4.</t>
  </si>
  <si>
    <t>9.1.</t>
  </si>
  <si>
    <t>9.2.</t>
  </si>
  <si>
    <t>10.1.</t>
  </si>
  <si>
    <t>10.2.</t>
  </si>
  <si>
    <t>10.3.</t>
  </si>
  <si>
    <t>11.1.</t>
  </si>
  <si>
    <t>11.2.</t>
  </si>
  <si>
    <t>12.1.</t>
  </si>
  <si>
    <t>12.2.</t>
  </si>
  <si>
    <t>12.3.</t>
  </si>
  <si>
    <t>12.4.</t>
  </si>
  <si>
    <t>12.5.</t>
  </si>
  <si>
    <t>13.1.</t>
  </si>
  <si>
    <t>13.2.</t>
  </si>
  <si>
    <t>13.3.</t>
  </si>
  <si>
    <t>13.4.</t>
  </si>
  <si>
    <t>13.5.</t>
  </si>
  <si>
    <t>14.1.</t>
  </si>
  <si>
    <t>14.2.</t>
  </si>
  <si>
    <t>14.3.</t>
  </si>
  <si>
    <t>14.4.</t>
  </si>
  <si>
    <t>14.5.</t>
  </si>
  <si>
    <t>15.1.</t>
  </si>
  <si>
    <t>15.2.</t>
  </si>
  <si>
    <t>15.3.</t>
  </si>
  <si>
    <t>15.4.</t>
  </si>
  <si>
    <t>15.5.</t>
  </si>
  <si>
    <t>15.6.</t>
  </si>
  <si>
    <t>15.7.</t>
  </si>
  <si>
    <t>15.8.</t>
  </si>
  <si>
    <t>15.9.</t>
  </si>
  <si>
    <t>15.10.</t>
  </si>
  <si>
    <t>15.11.</t>
  </si>
  <si>
    <t>15.12.</t>
  </si>
  <si>
    <t>15.13.</t>
  </si>
  <si>
    <t>15.14.</t>
  </si>
  <si>
    <t>15.15.</t>
  </si>
  <si>
    <t>16.1.</t>
  </si>
  <si>
    <t>16.2.</t>
  </si>
  <si>
    <t>17.1</t>
  </si>
  <si>
    <t>17.2.</t>
  </si>
  <si>
    <t>18.1.</t>
  </si>
  <si>
    <t>18.2.</t>
  </si>
  <si>
    <t>18.3.</t>
  </si>
  <si>
    <t>19.1</t>
  </si>
  <si>
    <t>19.2.</t>
  </si>
  <si>
    <t>19.3.</t>
  </si>
  <si>
    <t>19.4.</t>
  </si>
  <si>
    <t>19.5.</t>
  </si>
  <si>
    <t>19.6.</t>
  </si>
  <si>
    <t>19.7.</t>
  </si>
  <si>
    <t>19.8.</t>
  </si>
  <si>
    <t>19.9.</t>
  </si>
  <si>
    <t>19.10.</t>
  </si>
  <si>
    <t>19.11.</t>
  </si>
  <si>
    <t>19.12.</t>
  </si>
  <si>
    <t>19.13.</t>
  </si>
  <si>
    <t>19.14.</t>
  </si>
  <si>
    <t>20.1.</t>
  </si>
  <si>
    <t>20.2.</t>
  </si>
  <si>
    <t>21.1.</t>
  </si>
  <si>
    <t>Kitos einamojo remonto ir aptarnavimo sąnaudos (šilumos ir karšto vandens apskaitos prietaisų metrologinė patikra)</t>
  </si>
  <si>
    <t>Kitos su personalu susijusios sąnaudos (garantinio f. Įmokos, atostoginių kaupimo sąn.)</t>
  </si>
  <si>
    <t>Kitų mokesčių valstybei sąnaudos (kelių, kt. mokesčiai)</t>
  </si>
  <si>
    <t>Kitos administravimo sąnaudos (kompiuterių, dauginimo aparato sąn., kt. sąnaudos)</t>
  </si>
  <si>
    <t>Kitos rinkodaros, pardavimų sąnaudos (Registro c. išlaidos)</t>
  </si>
  <si>
    <t>XV.15</t>
  </si>
  <si>
    <t>XV.16.</t>
  </si>
  <si>
    <t>XV.14.</t>
  </si>
  <si>
    <t>Kitos pastoviosios sąnaudos (vanduo buičiai, paviršinės nuotekos,kitos sąnaudos, prekės, skirtos perparduoti, prekės, skirtos laimėtam konkursui, daugiabučių namų atnaujinimo (modernizavimo) investiciniai planai)</t>
  </si>
  <si>
    <t>1.1.</t>
  </si>
  <si>
    <t>1.2.</t>
  </si>
  <si>
    <t>1.3.</t>
  </si>
  <si>
    <t>1.4.</t>
  </si>
  <si>
    <t>4.5.</t>
  </si>
  <si>
    <t>4.6.</t>
  </si>
  <si>
    <t>4.7.</t>
  </si>
  <si>
    <t>4.8.</t>
  </si>
  <si>
    <t>4.9.</t>
  </si>
  <si>
    <t>4.10.</t>
  </si>
  <si>
    <t>4.11.</t>
  </si>
  <si>
    <t>4.12.</t>
  </si>
  <si>
    <t>4.13.</t>
  </si>
  <si>
    <t>4.14.</t>
  </si>
  <si>
    <t>4.15.</t>
  </si>
  <si>
    <t>6.4.</t>
  </si>
  <si>
    <t>6.5.</t>
  </si>
  <si>
    <t>6.6.</t>
  </si>
  <si>
    <t>6.7.</t>
  </si>
  <si>
    <t>Medžiagų, žaliavų sąnaudos kitiems objektams (turbogeneratoriaus medžiagų)</t>
  </si>
  <si>
    <t>18.4.</t>
  </si>
  <si>
    <t>18.5.</t>
  </si>
  <si>
    <t>18.6.</t>
  </si>
  <si>
    <t>18.7.</t>
  </si>
  <si>
    <t>18.8.</t>
  </si>
  <si>
    <t>18.9.</t>
  </si>
  <si>
    <t>18.10.</t>
  </si>
  <si>
    <t>18.11.</t>
  </si>
  <si>
    <t>19.1.</t>
  </si>
  <si>
    <t>VIII.21.</t>
  </si>
  <si>
    <t>21.2.</t>
  </si>
  <si>
    <t xml:space="preserve">Kitos einamojo remonto ir aptarnavimo sąnaudos </t>
  </si>
  <si>
    <t>1.5.</t>
  </si>
  <si>
    <t>1.6.</t>
  </si>
  <si>
    <t>1.7.</t>
  </si>
  <si>
    <t>1.8.</t>
  </si>
  <si>
    <t>1.9.</t>
  </si>
  <si>
    <t>1.10.</t>
  </si>
  <si>
    <t>1.11.</t>
  </si>
  <si>
    <t>1.12.</t>
  </si>
  <si>
    <t>2.9.</t>
  </si>
  <si>
    <t>2.10.</t>
  </si>
  <si>
    <t>2.11.</t>
  </si>
  <si>
    <t>2.12.</t>
  </si>
  <si>
    <t>3.6.</t>
  </si>
  <si>
    <t>3.7.</t>
  </si>
  <si>
    <t>3.8.</t>
  </si>
  <si>
    <t>3.9.</t>
  </si>
  <si>
    <t>3.10.</t>
  </si>
  <si>
    <t>3.11.</t>
  </si>
  <si>
    <t>3.12.</t>
  </si>
  <si>
    <t>3.13.</t>
  </si>
  <si>
    <t>5.6.</t>
  </si>
  <si>
    <t>5.7.</t>
  </si>
  <si>
    <t>5.8.</t>
  </si>
  <si>
    <t>5.9.</t>
  </si>
  <si>
    <t>5.10.</t>
  </si>
  <si>
    <t>5.11.</t>
  </si>
  <si>
    <t>5.12.</t>
  </si>
  <si>
    <t>5.13.</t>
  </si>
  <si>
    <t>5.14.</t>
  </si>
  <si>
    <t>5.15.</t>
  </si>
  <si>
    <t>6.8.</t>
  </si>
  <si>
    <t>IX.8.</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</si>
  <si>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</si>
  <si>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</si>
  <si>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</si>
  <si>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</si>
  <si>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</si>
  <si>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</si>
  <si>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</si>
  <si>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</si>
  <si>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</si>
  <si>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</si>
  <si>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</si>
  <si>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</si>
  <si>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</si>
  <si>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</si>
  <si>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</si>
  <si>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</si>
  <si>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</si>
  <si>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</si>
  <si>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</si>
  <si>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</si>
  <si>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</si>
  <si>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</si>
  <si>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</si>
  <si>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</si>
  <si>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</si>
  <si>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</si>
  <si>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</si>
  <si>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</si>
  <si>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</si>
  <si>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</si>
  <si>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</si>
  <si>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</si>
  <si>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</si>
  <si>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</si>
  <si>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</si>
  <si>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</si>
  <si>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</si>
  <si>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</si>
  <si>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</si>
  <si>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</si>
  <si>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</si>
  <si>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</si>
  <si>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</si>
  <si>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</si>
  <si>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X.7.</t>
  </si>
  <si>
    <t>XII.10.</t>
  </si>
  <si>
    <t>8.1.1.</t>
  </si>
  <si>
    <t>8.1.2.</t>
  </si>
  <si>
    <t>16.3.</t>
  </si>
  <si>
    <t>16.4.</t>
  </si>
  <si>
    <t>16.5.</t>
  </si>
  <si>
    <t>16.6.</t>
  </si>
  <si>
    <t>16.7.</t>
  </si>
  <si>
    <t>16.8.</t>
  </si>
  <si>
    <t>16.9.</t>
  </si>
  <si>
    <t>16.10.</t>
  </si>
  <si>
    <t>16.11.</t>
  </si>
  <si>
    <t>16.12.</t>
  </si>
  <si>
    <t>16.13.</t>
  </si>
  <si>
    <t>16.14.</t>
  </si>
  <si>
    <t>16.15.</t>
  </si>
  <si>
    <t>16.16.</t>
  </si>
  <si>
    <t>16.17.</t>
  </si>
  <si>
    <t>16.18.</t>
  </si>
  <si>
    <t>16.19.</t>
  </si>
  <si>
    <t>16.20.</t>
  </si>
  <si>
    <t>16.21.</t>
  </si>
  <si>
    <t>Kitos pastoviosios sąnaudos</t>
  </si>
  <si>
    <t>5.1. Palūkanų sąnaudos ir kitos finansinės-investicinės veiklos sąnaudos</t>
  </si>
  <si>
    <t>5.2. Palūkanų sąnaudos ir kitos finansinės-investicinės veiklos sąnaudos</t>
  </si>
  <si>
    <t>5.3. Palūkanų sąnaudos ir kitos finansinės-investicinės veiklos sąnaudos</t>
  </si>
  <si>
    <t>5.4. Palūkanų sąnaudos ir kitos finansinės-investicinės veiklos sąnaudos</t>
  </si>
  <si>
    <t>5.5. Palūkanų sąnaudos ir kitos finansinės-investicinės veiklos sąnaudos</t>
  </si>
  <si>
    <t>6.1. Reprezentacinės sąnaudos, sudarančios daugiau kaip 0,1 proc. atskiro reguliuojamų kainų verslo vieneto sąnaudų, nurodytų Aprašo 28.8–28.15 papunkčiuose</t>
  </si>
  <si>
    <t>6.2. Reprezentacinės sąnaudos, sudarančios daugiau kaip 0,1 proc. atskiro reguliuojamų kainų verslo vieneto sąnaudų, nurodytų Aprašo 28.8–28.15 papunkčiuose</t>
  </si>
  <si>
    <t>Kitos nepaskirstomos sąnaudos (neatskaitomo PVM sąnaudos)</t>
  </si>
  <si>
    <t>Kitos nepaskirstomos sąnaudos (praėjusių metų pelno mokesčiai)</t>
  </si>
  <si>
    <t>Kitos nepaskirstomos sąnaudos (pelno mokesčio atidėjimai)</t>
  </si>
  <si>
    <t>Kitos nepaskirstomos sąnaudos (neleidžiami atskaitymai)</t>
  </si>
  <si>
    <t>Kitos administravimo sąnaudos (neleidžiamo atskaitymai)</t>
  </si>
  <si>
    <t>Kitos administravimo sąnaudos</t>
  </si>
  <si>
    <t>Kitos administravimo sąnaudos (kompiuterių, dauginimo aparato sąn.)</t>
  </si>
  <si>
    <t>Finansinės sąnaudos</t>
  </si>
  <si>
    <t>Rinkodaros ir pardavimų sąnaudos</t>
  </si>
  <si>
    <t>Mokesčių sąnaudos</t>
  </si>
  <si>
    <t>Administracinės sąnaudos</t>
  </si>
  <si>
    <t>Ilg. turto nusidėvėjimo sąnaudos (kitos nereguliuojamos veiklos ilg. turto; nesuderinto turto; turto, įsigyto už lėšas, pardavus ATL)</t>
  </si>
  <si>
    <t>Nusidėvėjimo sąnaudos</t>
  </si>
  <si>
    <t>Aerodromo katilinės sąnaudos perdavimui</t>
  </si>
  <si>
    <t>Tarailių katilinės sąnaudos perdavimui</t>
  </si>
  <si>
    <t>Tauragės dvaro katilinės sąnaudos perdavimui</t>
  </si>
  <si>
    <t>Eičių katilinės sąnaudos perdavimui</t>
  </si>
  <si>
    <t>Karšto vandens tiekimo sąnaudos</t>
  </si>
  <si>
    <t>Šilumos punktų sąnaudos</t>
  </si>
  <si>
    <t>Prekybos apyvartiniais taršos leidimais ir su ja susijusi veikla</t>
  </si>
  <si>
    <t>ATL sąnaudos</t>
  </si>
  <si>
    <t>Nereguliuojama veikla</t>
  </si>
  <si>
    <t>Reprezentacinės sąnaudos gamybai (remiantis Aprašo 41.6 punktu)</t>
  </si>
  <si>
    <t>Reprezentacinės sąnaudos perdavimui (remiantis Aprašo 41.6 punktu)</t>
  </si>
  <si>
    <t>Reprezentacinės sąnaudos mažm. aptarnavime (remiantis Aprašo 41.6 punktu)</t>
  </si>
  <si>
    <t>Reprezentacinės sąnaudos k. vandens tiekime (remiantis Aprašo 41.6 punktu)</t>
  </si>
  <si>
    <t>Reprezentacinės sąnaudos šilumos punktų veikloje (remiantis Aprašo 41.6 punktu)</t>
  </si>
  <si>
    <t>Reprezentacinės sąnaudos daug. namų modernizacijos veikloje (remiantis Aprašo 41.6 punktu)</t>
  </si>
  <si>
    <t>601114501,601114507, 601114505, 601114508,601114510, 601114511, 601114512, 601114514, 601114517, 601114519, 601114520, 601114522, 60120806, 60120813, 602011508, 602011520, 603001175, 603001180, 6040011520, 6050015070, 607011123, 607011127, 61111857, 611118590, 611118594</t>
  </si>
  <si>
    <t>Karšto vandens skaitiklių sąnaudos</t>
  </si>
  <si>
    <t>Reprezentacinės sąnaudos k. vandens skaitiklių aptarnavime (remiantis Aprašo 41.6 punktu)</t>
  </si>
  <si>
    <t>Mokesčių sąnaudos perdavime</t>
  </si>
  <si>
    <t>Mokesčių sąnaudos gamybai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</si>
</sst>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charset val="186"/>
      <scheme val="minor"/>
    </font>
    <font>
      <sz val="10"/>
      <color theme="1"/>
      <name val="Arial"/>
      <family val="2"/>
    </font>
    <font>
      <b/>
      <sz val="10"/>
      <color theme="1"/>
      <name val="Arial"/>
      <family val="2"/>
    </font>
    <font>
      <sz val="10"/>
      <name val="Arial"/>
      <family val="2"/>
      <charset val="186"/>
    </font>
    <font>
      <sz val="11"/>
      <color theme="1"/>
      <name val="Calibri"/>
      <family val="2"/>
      <charset val="186"/>
      <scheme val="minor"/>
    </font>
    <font>
      <sz val="8"/>
      <color theme="1"/>
      <name val="Arial"/>
      <family val="2"/>
    </font>
    <font>
      <b/>
      <sz val="8"/>
      <color theme="1"/>
      <name val="Arial"/>
      <family val="2"/>
    </font>
    <font>
      <sz val="10"/>
      <color theme="1"/>
      <name val="Times New Roman"/>
      <family val="1"/>
    </font>
    <font>
      <sz val="8"/>
      <color theme="1"/>
      <name val="Times New Roman"/>
      <family val="1"/>
    </font>
    <font>
      <b/>
      <sz val="10"/>
      <color theme="1"/>
      <name val="Times New Roman"/>
      <family val="1"/>
    </font>
    <font>
      <sz val="10"/>
      <color rgb="FFFF0000"/>
      <name val="Times New Roman"/>
      <family val="1"/>
    </font>
    <font>
      <sz val="11"/>
      <color theme="1"/>
      <name val="Times New Roman"/>
      <family val="1"/>
    </font>
    <font>
      <sz val="10"/>
      <color rgb="FF000000"/>
      <name val="Times New Roman"/>
      <family val="1"/>
    </font>
    <font>
      <b/>
      <sz val="10"/>
      <color rgb="FF000000"/>
      <name val="Times New Roman"/>
      <family val="1"/>
    </font>
    <font>
      <sz val="10"/>
      <name val="Times New Roman"/>
      <family val="1"/>
    </font>
    <font>
      <i/>
      <sz val="10"/>
      <color theme="1"/>
      <name val="Times New Roman"/>
      <family val="1"/>
    </font>
    <font>
      <b/>
      <sz val="10"/>
      <color indexed="8"/>
      <name val="Times New Roman"/>
      <family val="1"/>
    </font>
    <font>
      <b/>
      <sz val="10"/>
      <name val="Times New Roman"/>
      <family val="1"/>
    </font>
    <font>
      <sz val="10"/>
      <color indexed="8"/>
      <name val="Times New Roman"/>
      <family val="1"/>
    </font>
    <font>
      <sz val="10"/>
      <name val="Times New Roman"/>
      <family val="1"/>
      <charset val="186"/>
    </font>
    <font>
      <sz val="14"/>
      <color rgb="FFFF0000"/>
      <name val="Times New Roman"/>
      <family val="1"/>
    </font>
    <font>
      <sz val="10"/>
      <color theme="1"/>
      <name val="Times New Roman"/>
      <family val="1"/>
      <charset val="186"/>
    </font>
    <font>
      <sz val="10"/>
      <name val="Arial"/>
      <family val="2"/>
      <charset val="186"/>
    </font>
    <font>
      <b/>
      <sz val="10"/>
      <color theme="1"/>
      <name val="Times New Roman"/>
      <family val="1"/>
      <charset val="186"/>
    </font>
    <font>
      <sz val="9"/>
      <color theme="1"/>
      <name val="Times New Roman"/>
      <family val="1"/>
      <charset val="186"/>
    </font>
    <font>
      <sz val="11"/>
      <color rgb="FF000000"/>
      <name val="Calibri"/>
      <family val="2"/>
      <charset val="186"/>
    </font>
    <font>
      <b/>
      <sz val="10"/>
      <color theme="1"/>
      <name val="Arial"/>
      <family val="2"/>
      <charset val="186"/>
    </font>
    <font>
      <b/>
      <sz val="10"/>
      <name val="Times New Roman Baltic"/>
      <charset val="186"/>
    </font>
    <font>
      <sz val="10"/>
      <color rgb="FF000000"/>
      <name val="Times New Roman"/>
      <family val="1"/>
      <charset val="186"/>
    </font>
    <font>
      <sz val="11"/>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8">
    <xf numFmtId="0" fontId="0" fillId="0" borderId="0"/>
    <xf numFmtId="0" fontId="3" fillId="0" borderId="0"/>
    <xf numFmtId="9" fontId="4" fillId="0" borderId="0" applyFont="0" applyFill="0" applyBorder="0" applyAlignment="0" applyProtection="0"/>
    <xf numFmtId="0" fontId="4" fillId="0" borderId="0"/>
    <xf numFmtId="0" fontId="4" fillId="0" borderId="0"/>
    <xf numFmtId="0" fontId="4" fillId="0" borderId="0"/>
    <xf numFmtId="0" fontId="22" fillId="0" borderId="0"/>
    <xf numFmtId="0" fontId="3" fillId="0" borderId="0"/>
  </cellStyleXfs>
  <cellXfs count="259">
    <xf numFmtId="0" fontId="0" fillId="0" borderId="0" xfId="0"/>
    <xf numFmtId="0" fontId="1" fillId="2" borderId="0" xfId="0" applyFont="1" applyFill="1"/>
    <xf numFmtId="0" fontId="1" fillId="2" borderId="0" xfId="0" applyFont="1" applyFill="1" applyAlignment="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0" fontId="1" fillId="2" borderId="0" xfId="0" applyFont="1" applyFill="1" applyAlignment="1">
      <alignment vertical="center"/>
    </xf>
    <xf numFmtId="0" fontId="2" fillId="2" borderId="0" xfId="0" applyFont="1" applyFill="1" applyAlignment="1">
      <alignment vertical="center"/>
    </xf>
    <xf numFmtId="0" fontId="5" fillId="2" borderId="0" xfId="0" applyFont="1" applyFill="1"/>
    <xf numFmtId="0" fontId="5" fillId="2" borderId="0" xfId="0" applyFont="1" applyFill="1" applyAlignment="1"/>
    <xf numFmtId="0" fontId="6" fillId="2" borderId="0" xfId="0" applyFont="1" applyFill="1"/>
    <xf numFmtId="0" fontId="5" fillId="2" borderId="7" xfId="0" applyFont="1" applyFill="1" applyBorder="1" applyAlignment="1"/>
    <xf numFmtId="0" fontId="5" fillId="2" borderId="7" xfId="0" applyFont="1" applyFill="1" applyBorder="1"/>
    <xf numFmtId="0" fontId="5" fillId="2" borderId="6" xfId="0" applyFont="1" applyFill="1" applyBorder="1"/>
    <xf numFmtId="0" fontId="5" fillId="2" borderId="0" xfId="0" applyFont="1" applyFill="1" applyBorder="1" applyAlignment="1"/>
    <xf numFmtId="0" fontId="5" fillId="2" borderId="0" xfId="0" applyFont="1" applyFill="1" applyBorder="1"/>
    <xf numFmtId="0" fontId="5" fillId="2" borderId="11" xfId="0" applyFont="1" applyFill="1" applyBorder="1"/>
    <xf numFmtId="0" fontId="5" fillId="2" borderId="15" xfId="0" applyFont="1" applyFill="1" applyBorder="1" applyAlignment="1"/>
    <xf numFmtId="0" fontId="5" fillId="2" borderId="15" xfId="0" applyFont="1" applyFill="1" applyBorder="1"/>
    <xf numFmtId="0" fontId="5" fillId="2" borderId="9" xfId="0" applyFont="1" applyFill="1" applyBorder="1"/>
    <xf numFmtId="0" fontId="5" fillId="2" borderId="0" xfId="0" applyFont="1" applyFill="1" applyAlignment="1">
      <alignment vertical="center"/>
    </xf>
    <xf numFmtId="0" fontId="8" fillId="2" borderId="0" xfId="0" applyFont="1" applyFill="1" applyAlignment="1"/>
    <xf numFmtId="0" fontId="9" fillId="2" borderId="8" xfId="0" applyFont="1" applyFill="1" applyBorder="1" applyAlignment="1">
      <alignment horizontal="center"/>
    </xf>
    <xf numFmtId="0" fontId="9" fillId="2" borderId="7" xfId="0" applyFont="1" applyFill="1" applyBorder="1" applyAlignment="1"/>
    <xf numFmtId="0" fontId="7" fillId="2" borderId="12" xfId="0" applyFont="1" applyFill="1" applyBorder="1" applyAlignment="1">
      <alignment horizontal="center"/>
    </xf>
    <xf numFmtId="0" fontId="7" fillId="2" borderId="0" xfId="0" applyFont="1" applyFill="1" applyBorder="1" applyAlignment="1"/>
    <xf numFmtId="0" fontId="7" fillId="2" borderId="0" xfId="0" applyFont="1" applyFill="1" applyAlignment="1"/>
    <xf numFmtId="0" fontId="7" fillId="2" borderId="10" xfId="0" applyFont="1" applyFill="1" applyBorder="1" applyAlignment="1">
      <alignment horizontal="center"/>
    </xf>
    <xf numFmtId="0" fontId="7" fillId="2" borderId="15" xfId="0" applyFont="1" applyFill="1" applyBorder="1" applyAlignment="1"/>
    <xf numFmtId="0" fontId="9" fillId="2" borderId="0" xfId="0" applyFont="1" applyFill="1"/>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2" borderId="1" xfId="0" applyFont="1" applyFill="1" applyBorder="1" applyAlignment="1">
      <alignment vertical="center"/>
    </xf>
    <xf numFmtId="0" fontId="9" fillId="2" borderId="1" xfId="0" applyFont="1" applyFill="1" applyBorder="1" applyAlignment="1">
      <alignment vertical="center"/>
    </xf>
    <xf numFmtId="0" fontId="7" fillId="3" borderId="1" xfId="0" applyFont="1" applyFill="1" applyBorder="1" applyAlignment="1">
      <alignment vertical="center" wrapText="1"/>
    </xf>
    <xf numFmtId="0" fontId="9" fillId="3" borderId="1" xfId="0" applyFont="1" applyFill="1" applyBorder="1" applyAlignment="1">
      <alignment horizontal="right" vertical="center"/>
    </xf>
    <xf numFmtId="0" fontId="1" fillId="2" borderId="0" xfId="0" applyFont="1" applyFill="1" applyAlignment="1">
      <alignment horizontal="left"/>
    </xf>
    <xf numFmtId="0" fontId="7" fillId="2" borderId="0" xfId="0" applyFont="1" applyFill="1"/>
    <xf numFmtId="0" fontId="7" fillId="2" borderId="0" xfId="0" applyFont="1" applyFill="1" applyAlignment="1">
      <alignment wrapText="1"/>
    </xf>
    <xf numFmtId="0" fontId="7" fillId="2" borderId="1" xfId="0" applyFont="1" applyFill="1" applyBorder="1"/>
    <xf numFmtId="0" fontId="9" fillId="2" borderId="1" xfId="0"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10" fillId="2" borderId="1" xfId="0" applyFont="1" applyFill="1" applyBorder="1" applyAlignment="1">
      <alignment vertical="center"/>
    </xf>
    <xf numFmtId="0" fontId="9" fillId="3" borderId="1" xfId="0" applyFont="1" applyFill="1" applyBorder="1" applyAlignment="1">
      <alignment vertical="center"/>
    </xf>
    <xf numFmtId="0" fontId="8" fillId="2" borderId="0" xfId="0" applyFont="1" applyFill="1"/>
    <xf numFmtId="0" fontId="8" fillId="2" borderId="7" xfId="0" applyFont="1" applyFill="1" applyBorder="1"/>
    <xf numFmtId="0" fontId="8" fillId="2" borderId="6" xfId="0" applyFont="1" applyFill="1" applyBorder="1"/>
    <xf numFmtId="0" fontId="8" fillId="2" borderId="0" xfId="0" applyFont="1" applyFill="1" applyBorder="1"/>
    <xf numFmtId="0" fontId="8" fillId="2" borderId="11" xfId="0" applyFont="1" applyFill="1" applyBorder="1"/>
    <xf numFmtId="0" fontId="8" fillId="2" borderId="15" xfId="0" applyFont="1" applyFill="1" applyBorder="1"/>
    <xf numFmtId="0" fontId="8" fillId="2" borderId="9" xfId="0" applyFont="1" applyFill="1" applyBorder="1"/>
    <xf numFmtId="0" fontId="11" fillId="2" borderId="0" xfId="0" applyFont="1" applyFill="1"/>
    <xf numFmtId="0" fontId="9" fillId="2" borderId="8" xfId="0" applyFont="1" applyFill="1" applyBorder="1"/>
    <xf numFmtId="0" fontId="7" fillId="2" borderId="7" xfId="0" applyFont="1" applyFill="1" applyBorder="1" applyAlignment="1"/>
    <xf numFmtId="0" fontId="7" fillId="2" borderId="7" xfId="0" applyFont="1" applyFill="1" applyBorder="1"/>
    <xf numFmtId="0" fontId="7" fillId="2" borderId="6" xfId="0" applyFont="1" applyFill="1" applyBorder="1"/>
    <xf numFmtId="0" fontId="7" fillId="2" borderId="0" xfId="0" applyFont="1" applyFill="1" applyBorder="1"/>
    <xf numFmtId="0" fontId="7" fillId="2" borderId="11" xfId="0" applyFont="1" applyFill="1" applyBorder="1"/>
    <xf numFmtId="0" fontId="7" fillId="2" borderId="15" xfId="0" applyFont="1" applyFill="1" applyBorder="1"/>
    <xf numFmtId="0" fontId="7" fillId="2" borderId="9" xfId="0" applyFont="1" applyFill="1" applyBorder="1"/>
    <xf numFmtId="0" fontId="7" fillId="3" borderId="1" xfId="0" applyFont="1" applyFill="1" applyBorder="1" applyAlignment="1">
      <alignment horizontal="center"/>
    </xf>
    <xf numFmtId="0" fontId="7" fillId="3" borderId="1" xfId="0" applyFont="1" applyFill="1" applyBorder="1"/>
    <xf numFmtId="0" fontId="7" fillId="2" borderId="1" xfId="0" applyFont="1" applyFill="1" applyBorder="1" applyAlignment="1">
      <alignment horizontal="center"/>
    </xf>
    <xf numFmtId="0" fontId="7" fillId="2" borderId="0" xfId="0" applyFont="1" applyFill="1" applyAlignment="1">
      <alignment vertical="top" wrapText="1"/>
    </xf>
    <xf numFmtId="0" fontId="9" fillId="2" borderId="0" xfId="0" applyFont="1" applyFill="1" applyAlignment="1">
      <alignment vertical="top"/>
    </xf>
    <xf numFmtId="0" fontId="9" fillId="3" borderId="1" xfId="0" applyFont="1" applyFill="1" applyBorder="1" applyAlignment="1">
      <alignment horizontal="center" vertical="top" wrapText="1"/>
    </xf>
    <xf numFmtId="0" fontId="7" fillId="2" borderId="1" xfId="0" applyFont="1" applyFill="1" applyBorder="1" applyAlignment="1">
      <alignment horizontal="right" vertical="top"/>
    </xf>
    <xf numFmtId="0" fontId="12" fillId="2" borderId="1" xfId="0" applyFont="1" applyFill="1" applyBorder="1" applyAlignment="1">
      <alignment vertical="top" wrapText="1"/>
    </xf>
    <xf numFmtId="0" fontId="12" fillId="2" borderId="1" xfId="0" applyFont="1" applyFill="1" applyBorder="1" applyAlignment="1">
      <alignment vertical="center"/>
    </xf>
    <xf numFmtId="0" fontId="13" fillId="3" borderId="1" xfId="0" applyFont="1" applyFill="1" applyBorder="1" applyAlignment="1">
      <alignment horizontal="right" vertical="top" wrapText="1"/>
    </xf>
    <xf numFmtId="0" fontId="13" fillId="3" borderId="1" xfId="0" applyFont="1" applyFill="1" applyBorder="1" applyAlignment="1">
      <alignment horizontal="center" vertical="center"/>
    </xf>
    <xf numFmtId="0" fontId="13" fillId="3" borderId="1" xfId="0" applyFont="1" applyFill="1" applyBorder="1" applyAlignment="1">
      <alignment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4" fillId="2" borderId="1" xfId="3" applyFont="1" applyFill="1" applyBorder="1" applyAlignment="1">
      <alignment vertical="top"/>
    </xf>
    <xf numFmtId="0" fontId="14" fillId="2" borderId="1" xfId="3" applyFont="1" applyFill="1" applyBorder="1" applyAlignment="1">
      <alignment vertical="center"/>
    </xf>
    <xf numFmtId="0" fontId="14" fillId="2" borderId="1" xfId="3" applyFont="1" applyFill="1" applyBorder="1" applyAlignment="1">
      <alignment horizontal="left" vertical="center"/>
    </xf>
    <xf numFmtId="0" fontId="14" fillId="2" borderId="1" xfId="3" applyFont="1" applyFill="1" applyBorder="1" applyAlignment="1">
      <alignment horizontal="left" vertical="top"/>
    </xf>
    <xf numFmtId="0" fontId="9" fillId="2" borderId="1" xfId="0" applyFont="1" applyFill="1" applyBorder="1"/>
    <xf numFmtId="0" fontId="14" fillId="2" borderId="1" xfId="3" applyFont="1" applyFill="1" applyBorder="1" applyAlignment="1">
      <alignment vertical="center" wrapText="1"/>
    </xf>
    <xf numFmtId="0" fontId="7" fillId="2" borderId="1" xfId="0" applyFont="1" applyFill="1" applyBorder="1" applyAlignment="1">
      <alignment vertical="top" wrapText="1"/>
    </xf>
    <xf numFmtId="0" fontId="7" fillId="3" borderId="1" xfId="0" applyFont="1" applyFill="1" applyBorder="1" applyAlignment="1">
      <alignment horizontal="center" vertical="center"/>
    </xf>
    <xf numFmtId="0" fontId="7" fillId="2" borderId="1" xfId="0" applyFont="1" applyFill="1" applyBorder="1" applyAlignment="1"/>
    <xf numFmtId="0" fontId="15" fillId="3" borderId="1" xfId="0" applyFont="1" applyFill="1" applyBorder="1" applyAlignment="1">
      <alignment horizontal="center" vertical="center"/>
    </xf>
    <xf numFmtId="0" fontId="9" fillId="3" borderId="1" xfId="0" applyFont="1" applyFill="1" applyBorder="1"/>
    <xf numFmtId="0" fontId="7" fillId="2" borderId="0" xfId="0" applyFont="1" applyFill="1" applyAlignment="1">
      <alignment horizontal="left" vertical="center" wrapText="1"/>
    </xf>
    <xf numFmtId="0" fontId="7" fillId="2" borderId="0" xfId="0" applyFont="1" applyFill="1" applyAlignment="1">
      <alignment vertical="center"/>
    </xf>
    <xf numFmtId="0" fontId="9" fillId="2" borderId="0" xfId="0" applyFont="1" applyFill="1" applyAlignment="1">
      <alignment vertical="center"/>
    </xf>
    <xf numFmtId="0" fontId="9" fillId="4" borderId="1" xfId="0" applyFont="1" applyFill="1" applyBorder="1" applyAlignment="1">
      <alignment horizontal="center" vertical="center" wrapText="1"/>
    </xf>
    <xf numFmtId="0" fontId="16" fillId="3" borderId="1" xfId="4" applyFont="1" applyFill="1" applyBorder="1" applyAlignment="1">
      <alignment horizontal="center" vertical="center" wrapText="1"/>
    </xf>
    <xf numFmtId="0" fontId="14" fillId="2" borderId="1" xfId="3" applyFont="1" applyFill="1" applyBorder="1" applyAlignment="1">
      <alignment horizontal="left" vertical="center" wrapText="1"/>
    </xf>
    <xf numFmtId="3" fontId="18" fillId="2" borderId="1" xfId="4" applyNumberFormat="1" applyFont="1" applyFill="1" applyBorder="1" applyAlignment="1">
      <alignment horizontal="left" vertical="center"/>
    </xf>
    <xf numFmtId="164" fontId="16" fillId="2" borderId="1" xfId="4" applyNumberFormat="1" applyFont="1" applyFill="1" applyBorder="1" applyAlignment="1">
      <alignment horizontal="right" vertical="center"/>
    </xf>
    <xf numFmtId="164" fontId="14" fillId="2" borderId="1" xfId="5" applyNumberFormat="1" applyFont="1" applyFill="1" applyBorder="1" applyAlignment="1">
      <alignment horizontal="right" vertical="center"/>
    </xf>
    <xf numFmtId="164" fontId="14" fillId="2" borderId="1" xfId="4" applyNumberFormat="1" applyFont="1" applyFill="1" applyBorder="1" applyAlignment="1">
      <alignment horizontal="right" vertical="center"/>
    </xf>
    <xf numFmtId="164" fontId="16" fillId="2" borderId="1" xfId="2" applyNumberFormat="1" applyFont="1" applyFill="1" applyBorder="1" applyAlignment="1">
      <alignment horizontal="right" vertical="center"/>
    </xf>
    <xf numFmtId="3" fontId="16" fillId="2" borderId="1" xfId="4" applyNumberFormat="1" applyFont="1" applyFill="1" applyBorder="1" applyAlignment="1">
      <alignment vertical="center"/>
    </xf>
    <xf numFmtId="0" fontId="16" fillId="3" borderId="5" xfId="4" applyFont="1" applyFill="1" applyBorder="1" applyAlignment="1">
      <alignment horizontal="center" vertical="center" wrapText="1"/>
    </xf>
    <xf numFmtId="0" fontId="8" fillId="2" borderId="0" xfId="0" applyFont="1" applyFill="1" applyAlignment="1">
      <alignment vertical="center"/>
    </xf>
    <xf numFmtId="0" fontId="7" fillId="2" borderId="7" xfId="0" applyFont="1" applyFill="1" applyBorder="1" applyAlignment="1">
      <alignment vertical="center"/>
    </xf>
    <xf numFmtId="0" fontId="7" fillId="2" borderId="6" xfId="0" applyFont="1" applyFill="1" applyBorder="1" applyAlignment="1">
      <alignment vertical="center"/>
    </xf>
    <xf numFmtId="0" fontId="7" fillId="2" borderId="0"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5" xfId="0" applyFont="1" applyFill="1" applyBorder="1" applyAlignment="1">
      <alignment vertical="center"/>
    </xf>
    <xf numFmtId="0" fontId="7" fillId="2" borderId="9" xfId="0" applyFont="1" applyFill="1" applyBorder="1" applyAlignment="1">
      <alignment vertical="center"/>
    </xf>
    <xf numFmtId="0" fontId="14" fillId="2" borderId="1" xfId="3" applyFont="1" applyFill="1" applyBorder="1" applyAlignment="1">
      <alignment horizontal="left" vertical="center" wrapText="1"/>
    </xf>
    <xf numFmtId="0" fontId="19" fillId="2" borderId="4" xfId="3" applyFont="1" applyFill="1" applyBorder="1" applyAlignment="1">
      <alignment vertical="center" wrapText="1"/>
    </xf>
    <xf numFmtId="0" fontId="9" fillId="3" borderId="1" xfId="0" applyFont="1" applyFill="1" applyBorder="1" applyAlignment="1">
      <alignment horizontal="center" vertical="center"/>
    </xf>
    <xf numFmtId="0" fontId="7" fillId="3" borderId="1" xfId="0" applyFont="1" applyFill="1" applyBorder="1" applyAlignment="1">
      <alignment horizontal="center" vertical="top"/>
    </xf>
    <xf numFmtId="0" fontId="9" fillId="3" borderId="1" xfId="0" applyFont="1" applyFill="1" applyBorder="1" applyAlignment="1">
      <alignment horizontal="center" vertical="center"/>
    </xf>
    <xf numFmtId="0" fontId="7" fillId="2" borderId="5" xfId="0" applyFont="1" applyFill="1" applyBorder="1" applyAlignment="1">
      <alignment horizontal="left" vertical="top"/>
    </xf>
    <xf numFmtId="0" fontId="7" fillId="2" borderId="1" xfId="0" applyFont="1" applyFill="1" applyBorder="1" applyAlignment="1">
      <alignment vertical="top"/>
    </xf>
    <xf numFmtId="0" fontId="7"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20" fillId="2" borderId="0" xfId="0" applyFont="1" applyFill="1" applyAlignment="1">
      <alignment vertical="center"/>
    </xf>
    <xf numFmtId="0" fontId="9"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21" fillId="2" borderId="1" xfId="0" applyFont="1" applyFill="1" applyBorder="1" applyAlignment="1">
      <alignment vertical="center"/>
    </xf>
    <xf numFmtId="0" fontId="21" fillId="2" borderId="1" xfId="0" applyFont="1" applyFill="1" applyBorder="1" applyAlignment="1">
      <alignment horizontal="left" vertical="center"/>
    </xf>
    <xf numFmtId="0" fontId="21" fillId="2" borderId="1" xfId="0" applyFont="1" applyFill="1" applyBorder="1" applyAlignment="1">
      <alignment vertical="center" wrapText="1"/>
    </xf>
    <xf numFmtId="0" fontId="7" fillId="2" borderId="1" xfId="0" applyFont="1" applyFill="1" applyBorder="1" applyAlignment="1">
      <alignment horizontal="right" vertical="center"/>
    </xf>
    <xf numFmtId="0" fontId="21" fillId="0" borderId="0" xfId="0" applyFont="1"/>
    <xf numFmtId="0" fontId="21" fillId="0" borderId="1" xfId="0" applyFont="1" applyBorder="1"/>
    <xf numFmtId="0" fontId="7" fillId="2" borderId="1" xfId="0" applyFont="1" applyFill="1" applyBorder="1" applyAlignment="1">
      <alignment horizontal="right" vertical="center" wrapText="1"/>
    </xf>
    <xf numFmtId="0" fontId="21" fillId="0" borderId="16"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21" fillId="0" borderId="1" xfId="0" applyFont="1" applyBorder="1" applyAlignment="1">
      <alignment horizontal="center" vertical="center" wrapText="1"/>
    </xf>
    <xf numFmtId="0" fontId="21" fillId="2" borderId="4" xfId="0" applyFont="1" applyFill="1" applyBorder="1" applyAlignment="1">
      <alignment vertical="center" wrapText="1"/>
    </xf>
    <xf numFmtId="0" fontId="21" fillId="0" borderId="1" xfId="0" applyFont="1" applyBorder="1" applyAlignment="1">
      <alignment horizontal="left" vertical="center" wrapText="1"/>
    </xf>
    <xf numFmtId="0" fontId="23" fillId="2" borderId="2" xfId="0" applyFont="1" applyFill="1" applyBorder="1" applyAlignment="1">
      <alignment horizontal="center" vertical="center"/>
    </xf>
    <xf numFmtId="0" fontId="23" fillId="2" borderId="1" xfId="0" applyFont="1" applyFill="1" applyBorder="1" applyAlignment="1">
      <alignment horizontal="center" vertical="center"/>
    </xf>
    <xf numFmtId="0" fontId="21" fillId="0" borderId="2" xfId="0" applyFont="1" applyBorder="1"/>
    <xf numFmtId="0" fontId="21" fillId="0" borderId="1" xfId="0" applyFont="1" applyBorder="1" applyAlignment="1">
      <alignment vertical="center" wrapText="1"/>
    </xf>
    <xf numFmtId="0" fontId="21" fillId="0" borderId="4" xfId="0" applyFont="1" applyBorder="1"/>
    <xf numFmtId="0" fontId="21" fillId="0" borderId="1" xfId="0" applyFont="1" applyBorder="1" applyAlignment="1">
      <alignment horizontal="right" vertical="center" wrapText="1"/>
    </xf>
    <xf numFmtId="0" fontId="21" fillId="2" borderId="5" xfId="0" applyFont="1" applyFill="1" applyBorder="1" applyAlignment="1">
      <alignment vertical="center" wrapText="1"/>
    </xf>
    <xf numFmtId="0" fontId="21" fillId="0" borderId="6" xfId="0" applyFont="1" applyBorder="1"/>
    <xf numFmtId="0" fontId="9" fillId="2" borderId="14" xfId="0" applyFont="1" applyFill="1" applyBorder="1" applyAlignment="1">
      <alignment vertical="center"/>
    </xf>
    <xf numFmtId="0" fontId="21" fillId="0" borderId="14" xfId="0" applyFont="1" applyBorder="1" applyAlignment="1">
      <alignment horizontal="right" vertical="center" wrapText="1"/>
    </xf>
    <xf numFmtId="0" fontId="21" fillId="0" borderId="9" xfId="0" applyFont="1" applyBorder="1" applyAlignment="1">
      <alignment horizontal="right" vertical="center" wrapText="1"/>
    </xf>
    <xf numFmtId="0" fontId="21" fillId="0" borderId="11" xfId="0" applyFont="1" applyBorder="1" applyAlignment="1">
      <alignment horizontal="right" vertical="center" wrapText="1"/>
    </xf>
    <xf numFmtId="0" fontId="21" fillId="0" borderId="14" xfId="0" applyFont="1" applyBorder="1"/>
    <xf numFmtId="0" fontId="21" fillId="0" borderId="9" xfId="0" applyFont="1" applyBorder="1"/>
    <xf numFmtId="0" fontId="21" fillId="0" borderId="10" xfId="0" applyFont="1" applyBorder="1"/>
    <xf numFmtId="0" fontId="21" fillId="0" borderId="12" xfId="0" applyFont="1" applyBorder="1"/>
    <xf numFmtId="0" fontId="21" fillId="2" borderId="1" xfId="0" applyFont="1" applyFill="1" applyBorder="1" applyAlignment="1">
      <alignment horizontal="center" vertical="center"/>
    </xf>
    <xf numFmtId="0" fontId="24" fillId="0" borderId="0" xfId="0" applyFont="1"/>
    <xf numFmtId="0" fontId="24" fillId="0" borderId="1" xfId="0" applyFont="1" applyBorder="1"/>
    <xf numFmtId="0" fontId="24" fillId="0" borderId="1" xfId="0" applyFont="1" applyBorder="1" applyAlignment="1">
      <alignment vertical="center" wrapText="1"/>
    </xf>
    <xf numFmtId="0" fontId="19" fillId="2" borderId="1" xfId="0" applyFont="1" applyFill="1" applyBorder="1" applyAlignment="1">
      <alignment horizontal="center" vertical="center"/>
    </xf>
    <xf numFmtId="0" fontId="21" fillId="0" borderId="0" xfId="0" applyFont="1" applyAlignment="1">
      <alignment horizontal="center"/>
    </xf>
    <xf numFmtId="0" fontId="25" fillId="0" borderId="1" xfId="0" applyFont="1" applyBorder="1" applyAlignment="1">
      <alignment horizontal="right" vertical="center"/>
    </xf>
    <xf numFmtId="0" fontId="7" fillId="2" borderId="6" xfId="0" applyFont="1" applyFill="1" applyBorder="1" applyAlignment="1">
      <alignment horizontal="center" vertical="center"/>
    </xf>
    <xf numFmtId="0" fontId="21" fillId="2" borderId="4" xfId="0" applyFont="1" applyFill="1" applyBorder="1" applyAlignment="1">
      <alignment horizontal="right" vertical="center" wrapText="1"/>
    </xf>
    <xf numFmtId="0" fontId="21" fillId="2" borderId="1" xfId="0" applyFont="1" applyFill="1" applyBorder="1" applyAlignment="1">
      <alignment horizontal="right" vertical="center" wrapText="1"/>
    </xf>
    <xf numFmtId="0" fontId="21" fillId="0" borderId="17" xfId="0" applyFont="1" applyBorder="1" applyAlignment="1">
      <alignment vertical="center" wrapText="1"/>
    </xf>
    <xf numFmtId="0" fontId="24" fillId="0" borderId="2" xfId="0" applyFont="1" applyBorder="1"/>
    <xf numFmtId="0" fontId="24" fillId="0" borderId="2" xfId="0" applyFont="1" applyBorder="1" applyAlignment="1">
      <alignment horizontal="right" vertical="center" wrapText="1"/>
    </xf>
    <xf numFmtId="0" fontId="24" fillId="0" borderId="6" xfId="0" applyFont="1" applyBorder="1"/>
    <xf numFmtId="0" fontId="21" fillId="0" borderId="2" xfId="0" applyFont="1" applyBorder="1" applyAlignment="1">
      <alignment horizontal="right" vertical="center" wrapText="1"/>
    </xf>
    <xf numFmtId="0" fontId="7" fillId="2" borderId="4" xfId="0" applyFont="1" applyFill="1" applyBorder="1" applyAlignment="1">
      <alignment vertical="center"/>
    </xf>
    <xf numFmtId="0" fontId="7" fillId="2" borderId="2" xfId="0" applyFont="1" applyFill="1" applyBorder="1" applyAlignment="1">
      <alignment vertical="center"/>
    </xf>
    <xf numFmtId="0" fontId="7" fillId="2" borderId="5" xfId="0" applyFont="1" applyFill="1" applyBorder="1" applyAlignment="1">
      <alignment vertical="center"/>
    </xf>
    <xf numFmtId="0" fontId="7" fillId="2" borderId="2" xfId="0" applyFont="1" applyFill="1" applyBorder="1" applyAlignment="1">
      <alignment horizontal="right" vertical="center"/>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7" fillId="2" borderId="2" xfId="0" applyFont="1" applyFill="1" applyBorder="1" applyAlignment="1">
      <alignment vertical="center" wrapText="1"/>
    </xf>
    <xf numFmtId="0" fontId="21" fillId="0" borderId="1" xfId="0" applyFont="1" applyBorder="1" applyAlignment="1">
      <alignment horizontal="right"/>
    </xf>
    <xf numFmtId="0" fontId="1" fillId="2" borderId="1" xfId="0" applyFont="1" applyFill="1" applyBorder="1"/>
    <xf numFmtId="0" fontId="26" fillId="2" borderId="1" xfId="0" applyFont="1" applyFill="1" applyBorder="1"/>
    <xf numFmtId="0" fontId="21" fillId="2" borderId="1" xfId="0" applyFont="1" applyFill="1" applyBorder="1"/>
    <xf numFmtId="0" fontId="7" fillId="0" borderId="1" xfId="0" applyFont="1" applyBorder="1"/>
    <xf numFmtId="0" fontId="21" fillId="0" borderId="5" xfId="0" applyFont="1" applyBorder="1"/>
    <xf numFmtId="0" fontId="23" fillId="2" borderId="2" xfId="0" applyFont="1" applyFill="1" applyBorder="1" applyAlignment="1">
      <alignment vertical="center"/>
    </xf>
    <xf numFmtId="0" fontId="23" fillId="2" borderId="0" xfId="0" applyFont="1" applyFill="1"/>
    <xf numFmtId="0" fontId="7" fillId="3" borderId="14" xfId="0" applyFont="1" applyFill="1" applyBorder="1" applyAlignment="1">
      <alignment horizontal="center" vertical="top"/>
    </xf>
    <xf numFmtId="0" fontId="7" fillId="3" borderId="1" xfId="0" applyFont="1" applyFill="1" applyBorder="1" applyAlignment="1">
      <alignment horizontal="center" vertical="top"/>
    </xf>
    <xf numFmtId="0" fontId="23" fillId="2" borderId="1" xfId="0" applyFont="1" applyFill="1" applyBorder="1"/>
    <xf numFmtId="4" fontId="9" fillId="2" borderId="14" xfId="0" applyNumberFormat="1" applyFont="1" applyFill="1" applyBorder="1" applyAlignment="1">
      <alignment vertical="center"/>
    </xf>
    <xf numFmtId="4" fontId="9" fillId="2" borderId="1" xfId="0" applyNumberFormat="1" applyFont="1" applyFill="1" applyBorder="1" applyAlignment="1">
      <alignment vertical="center"/>
    </xf>
    <xf numFmtId="4" fontId="27" fillId="0" borderId="1" xfId="7" applyNumberFormat="1" applyFont="1" applyFill="1" applyBorder="1" applyAlignment="1" applyProtection="1">
      <alignment horizontal="right" vertical="center"/>
    </xf>
    <xf numFmtId="4" fontId="9" fillId="3" borderId="1" xfId="0" applyNumberFormat="1" applyFont="1" applyFill="1" applyBorder="1" applyAlignment="1">
      <alignment vertical="center"/>
    </xf>
    <xf numFmtId="0" fontId="21" fillId="2" borderId="1" xfId="0" applyFont="1" applyFill="1" applyBorder="1" applyAlignment="1">
      <alignment horizontal="right" vertical="center"/>
    </xf>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28" fillId="2" borderId="1" xfId="0" applyFont="1" applyFill="1" applyBorder="1" applyAlignment="1">
      <alignment horizontal="right" vertical="center"/>
    </xf>
    <xf numFmtId="0" fontId="12" fillId="2" borderId="1" xfId="0" applyFont="1" applyFill="1" applyBorder="1" applyAlignment="1">
      <alignment vertical="center" wrapText="1"/>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29" fillId="0" borderId="1" xfId="0" applyFont="1" applyBorder="1" applyAlignment="1">
      <alignment wrapText="1"/>
    </xf>
    <xf numFmtId="0" fontId="14" fillId="2" borderId="1" xfId="3" applyFont="1" applyFill="1" applyBorder="1" applyAlignment="1">
      <alignment horizontal="right" vertical="center"/>
    </xf>
    <xf numFmtId="0" fontId="7" fillId="2" borderId="0" xfId="0" applyFont="1" applyFill="1" applyBorder="1" applyAlignment="1">
      <alignment horizontal="center"/>
    </xf>
    <xf numFmtId="0" fontId="9" fillId="2" borderId="0" xfId="0" applyFont="1" applyFill="1" applyBorder="1"/>
    <xf numFmtId="0" fontId="14" fillId="2" borderId="5" xfId="3" applyFont="1" applyFill="1" applyBorder="1" applyAlignment="1">
      <alignment horizontal="left" vertical="top"/>
    </xf>
    <xf numFmtId="0" fontId="9" fillId="2" borderId="13" xfId="0" applyFont="1" applyFill="1" applyBorder="1" applyAlignment="1">
      <alignment vertical="center"/>
    </xf>
    <xf numFmtId="0" fontId="7" fillId="3" borderId="5" xfId="0" applyFont="1" applyFill="1" applyBorder="1" applyAlignment="1">
      <alignment horizontal="center" vertical="top" wrapText="1"/>
    </xf>
    <xf numFmtId="0" fontId="7" fillId="3" borderId="13" xfId="0" applyFont="1" applyFill="1" applyBorder="1" applyAlignment="1">
      <alignment horizontal="center" vertical="top"/>
    </xf>
    <xf numFmtId="0" fontId="7" fillId="0" borderId="0" xfId="0" applyFont="1" applyAlignment="1">
      <alignment horizontal="left" wrapText="1"/>
    </xf>
    <xf numFmtId="0" fontId="9" fillId="3" borderId="1" xfId="0" applyFont="1" applyFill="1" applyBorder="1" applyAlignment="1">
      <alignment horizontal="center" vertical="center"/>
    </xf>
    <xf numFmtId="0" fontId="7" fillId="3" borderId="14" xfId="0" applyFont="1" applyFill="1" applyBorder="1" applyAlignment="1">
      <alignment horizontal="center" vertical="top"/>
    </xf>
    <xf numFmtId="0" fontId="7" fillId="3" borderId="1" xfId="0" applyFont="1" applyFill="1" applyBorder="1" applyAlignment="1">
      <alignment horizontal="center" vertical="top" wrapText="1"/>
    </xf>
    <xf numFmtId="0" fontId="7" fillId="3" borderId="1" xfId="0" applyFont="1" applyFill="1" applyBorder="1" applyAlignment="1">
      <alignment horizontal="center" vertical="top"/>
    </xf>
    <xf numFmtId="0" fontId="7" fillId="2" borderId="0" xfId="0" applyFont="1" applyFill="1" applyAlignment="1">
      <alignment horizontal="left" vertical="center" wrapText="1"/>
    </xf>
    <xf numFmtId="0" fontId="15"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9" fillId="3" borderId="3" xfId="0" applyFont="1" applyFill="1" applyBorder="1" applyAlignment="1">
      <alignment horizontal="center" vertical="center"/>
    </xf>
    <xf numFmtId="0" fontId="14" fillId="2" borderId="5" xfId="3" applyFont="1" applyFill="1" applyBorder="1" applyAlignment="1">
      <alignment horizontal="left" vertical="center" wrapText="1"/>
    </xf>
    <xf numFmtId="0" fontId="14" fillId="2" borderId="13" xfId="3" applyFont="1" applyFill="1" applyBorder="1" applyAlignment="1">
      <alignment horizontal="left" vertical="center" wrapText="1"/>
    </xf>
    <xf numFmtId="0" fontId="14" fillId="2" borderId="14" xfId="3" applyFont="1" applyFill="1" applyBorder="1" applyAlignment="1">
      <alignment horizontal="left" vertical="center" wrapText="1"/>
    </xf>
    <xf numFmtId="0" fontId="7" fillId="3" borderId="5" xfId="0" applyFont="1" applyFill="1" applyBorder="1" applyAlignment="1">
      <alignment horizontal="center" vertical="center"/>
    </xf>
    <xf numFmtId="0" fontId="7" fillId="3" borderId="13"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4" fillId="2" borderId="5" xfId="3" applyFont="1" applyFill="1" applyBorder="1" applyAlignment="1">
      <alignment horizontal="left" vertical="top" wrapText="1"/>
    </xf>
    <xf numFmtId="0" fontId="14" fillId="2" borderId="13" xfId="3" applyFont="1" applyFill="1" applyBorder="1" applyAlignment="1">
      <alignment horizontal="left" vertical="top" wrapText="1"/>
    </xf>
    <xf numFmtId="0" fontId="14" fillId="2" borderId="14" xfId="3" applyFont="1" applyFill="1" applyBorder="1" applyAlignment="1">
      <alignment horizontal="left" vertical="top" wrapText="1"/>
    </xf>
    <xf numFmtId="0" fontId="9" fillId="3" borderId="4" xfId="0" applyFont="1" applyFill="1" applyBorder="1" applyAlignment="1">
      <alignment horizontal="right"/>
    </xf>
    <xf numFmtId="0" fontId="9" fillId="3" borderId="3" xfId="0" applyFont="1" applyFill="1" applyBorder="1" applyAlignment="1">
      <alignment horizontal="right"/>
    </xf>
    <xf numFmtId="0" fontId="9" fillId="3" borderId="2" xfId="0" applyFont="1" applyFill="1" applyBorder="1" applyAlignment="1">
      <alignment horizontal="right"/>
    </xf>
    <xf numFmtId="0" fontId="7" fillId="2" borderId="1" xfId="0" applyFont="1" applyFill="1" applyBorder="1" applyAlignment="1">
      <alignment horizontal="center" vertical="center"/>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2" xfId="0" applyFont="1" applyFill="1" applyBorder="1" applyAlignment="1">
      <alignment horizontal="left" vertical="center"/>
    </xf>
    <xf numFmtId="3" fontId="16" fillId="2" borderId="4" xfId="4" applyNumberFormat="1" applyFont="1" applyFill="1" applyBorder="1" applyAlignment="1">
      <alignment horizontal="left" vertical="center"/>
    </xf>
    <xf numFmtId="3" fontId="16" fillId="2" borderId="3" xfId="4" applyNumberFormat="1" applyFont="1" applyFill="1" applyBorder="1" applyAlignment="1">
      <alignment horizontal="left" vertical="center"/>
    </xf>
    <xf numFmtId="3" fontId="16" fillId="2" borderId="2" xfId="4" applyNumberFormat="1" applyFont="1" applyFill="1" applyBorder="1" applyAlignment="1">
      <alignment horizontal="left" vertical="center"/>
    </xf>
    <xf numFmtId="0" fontId="14" fillId="2" borderId="4" xfId="3" applyFont="1" applyFill="1" applyBorder="1" applyAlignment="1">
      <alignment horizontal="left" vertical="center" wrapText="1"/>
    </xf>
    <xf numFmtId="0" fontId="14" fillId="2" borderId="2" xfId="3" applyFont="1" applyFill="1" applyBorder="1" applyAlignment="1">
      <alignment horizontal="left" vertical="center" wrapText="1"/>
    </xf>
    <xf numFmtId="0" fontId="19" fillId="2" borderId="4" xfId="3" applyFont="1" applyFill="1" applyBorder="1" applyAlignment="1">
      <alignment horizontal="left" vertical="center" wrapText="1"/>
    </xf>
    <xf numFmtId="0" fontId="19" fillId="2" borderId="2" xfId="3" applyFont="1" applyFill="1" applyBorder="1" applyAlignment="1">
      <alignment horizontal="left" vertical="center" wrapText="1"/>
    </xf>
    <xf numFmtId="0" fontId="14" fillId="2" borderId="1" xfId="3" applyFont="1" applyFill="1" applyBorder="1" applyAlignment="1">
      <alignment horizontal="left" vertical="center" wrapText="1"/>
    </xf>
    <xf numFmtId="0" fontId="7" fillId="3" borderId="14" xfId="0" applyFont="1" applyFill="1" applyBorder="1" applyAlignment="1">
      <alignment horizontal="center" vertical="center"/>
    </xf>
    <xf numFmtId="0" fontId="9" fillId="4" borderId="1" xfId="0" applyFont="1" applyFill="1" applyBorder="1" applyAlignment="1">
      <alignment horizontal="center" vertical="center" wrapText="1"/>
    </xf>
    <xf numFmtId="0" fontId="16" fillId="3" borderId="8" xfId="4" applyFont="1" applyFill="1" applyBorder="1" applyAlignment="1">
      <alignment horizontal="center" vertical="center" wrapText="1"/>
    </xf>
    <xf numFmtId="0" fontId="16" fillId="3" borderId="6" xfId="4" applyFont="1" applyFill="1" applyBorder="1" applyAlignment="1">
      <alignment horizontal="center" vertical="center" wrapText="1"/>
    </xf>
    <xf numFmtId="0" fontId="16" fillId="3" borderId="12" xfId="4" applyFont="1" applyFill="1" applyBorder="1" applyAlignment="1">
      <alignment horizontal="center" vertical="center" wrapText="1"/>
    </xf>
    <xf numFmtId="0" fontId="16" fillId="3" borderId="11" xfId="4" applyFont="1" applyFill="1" applyBorder="1" applyAlignment="1">
      <alignment horizontal="center" vertical="center" wrapText="1"/>
    </xf>
    <xf numFmtId="0" fontId="16" fillId="3" borderId="10" xfId="4" applyFont="1" applyFill="1" applyBorder="1" applyAlignment="1">
      <alignment horizontal="center" vertical="center" wrapText="1"/>
    </xf>
    <xf numFmtId="0" fontId="16" fillId="3" borderId="9" xfId="4" applyFont="1" applyFill="1" applyBorder="1" applyAlignment="1">
      <alignment horizontal="center" vertical="center" wrapText="1"/>
    </xf>
    <xf numFmtId="0" fontId="17" fillId="3" borderId="5" xfId="3" applyFont="1" applyFill="1" applyBorder="1" applyAlignment="1">
      <alignment horizontal="center" vertical="top" wrapText="1"/>
    </xf>
    <xf numFmtId="0" fontId="16" fillId="3" borderId="4" xfId="4" applyFont="1" applyFill="1" applyBorder="1" applyAlignment="1">
      <alignment horizontal="center" vertical="center" wrapText="1"/>
    </xf>
    <xf numFmtId="0" fontId="16" fillId="3" borderId="3" xfId="4" applyFont="1" applyFill="1" applyBorder="1" applyAlignment="1">
      <alignment horizontal="center" vertical="center" wrapText="1"/>
    </xf>
    <xf numFmtId="0" fontId="16" fillId="3" borderId="2" xfId="4" applyFont="1" applyFill="1" applyBorder="1" applyAlignment="1">
      <alignment horizontal="center" vertical="center" wrapText="1"/>
    </xf>
    <xf numFmtId="0" fontId="17" fillId="3" borderId="1" xfId="3" applyFont="1" applyFill="1" applyBorder="1" applyAlignment="1">
      <alignment horizontal="center" vertical="top" wrapText="1"/>
    </xf>
    <xf numFmtId="0" fontId="16" fillId="3" borderId="5" xfId="4" applyFont="1" applyFill="1" applyBorder="1" applyAlignment="1">
      <alignment horizontal="center" vertical="center" wrapText="1"/>
    </xf>
    <xf numFmtId="0" fontId="16" fillId="3" borderId="13" xfId="4" applyFont="1" applyFill="1" applyBorder="1" applyAlignment="1">
      <alignment horizontal="center" vertical="center" wrapText="1"/>
    </xf>
    <xf numFmtId="0" fontId="16" fillId="3" borderId="14" xfId="4" applyFont="1" applyFill="1" applyBorder="1" applyAlignment="1">
      <alignment horizontal="center" vertical="center" wrapText="1"/>
    </xf>
    <xf numFmtId="0" fontId="16" fillId="3" borderId="1" xfId="4" applyFont="1" applyFill="1" applyBorder="1" applyAlignment="1">
      <alignment horizontal="center" vertical="center" wrapText="1"/>
    </xf>
    <xf numFmtId="0" fontId="17" fillId="3" borderId="1" xfId="3" applyFont="1" applyFill="1" applyBorder="1" applyAlignment="1">
      <alignment horizontal="center" vertical="center"/>
    </xf>
  </cellXfs>
  <cellStyles count="8">
    <cellStyle name="Įprastas" xfId="0" builtinId="0"/>
    <cellStyle name="Įprastas 2" xfId="6" xr:uid="{A6796E3E-3CFE-413C-894F-FCFBC37D927B}"/>
    <cellStyle name="Įprastas 3" xfId="7" xr:uid="{C3BA4D59-02B7-49FE-9B0B-0CCA87A584AA}"/>
    <cellStyle name="Normal 10" xfId="5" xr:uid="{00000000-0005-0000-0000-000001000000}"/>
    <cellStyle name="Normal 11" xfId="4" xr:uid="{00000000-0005-0000-0000-000002000000}"/>
    <cellStyle name="Normal 2 2" xfId="3" xr:uid="{00000000-0005-0000-0000-000003000000}"/>
    <cellStyle name="Paprastas 2" xfId="1" xr:uid="{00000000-0005-0000-0000-000004000000}"/>
    <cellStyle name="Procenta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
  <sheetViews>
    <sheetView tabSelected="1" topLeftCell="B1" zoomScaleNormal="100" zoomScaleSheetLayoutView="115" workbookViewId="0">
      <pane ySplit="7" topLeftCell="A8" activePane="bottomLeft" state="frozen"/>
      <selection activeCell="C75" sqref="C75:C76"/>
      <selection pane="bottomLeft" activeCell="F16" sqref="F16"/>
    </sheetView>
  </sheetViews>
  <sheetFormatPr defaultColWidth="9.109375" defaultRowHeight="13.2" x14ac:dyDescent="0.25"/>
  <cols>
    <col min="1" max="1" width="4.33203125" style="1" customWidth="1"/>
    <col min="2" max="2" width="6.5546875" style="1" customWidth="1"/>
    <col min="3" max="3" width="38.33203125" style="2" customWidth="1"/>
    <col min="4" max="4" width="16" style="2" customWidth="1"/>
    <col min="5" max="5" width="33" style="1" customWidth="1"/>
    <col min="6" max="6" width="19.109375" style="1" customWidth="1"/>
    <col min="7" max="7" width="9.5546875" style="1" customWidth="1"/>
    <col min="8" max="11" width="8.5546875" style="1" customWidth="1"/>
    <col min="12" max="12" width="18.44140625" style="1" customWidth="1"/>
    <col min="13" max="13" width="15.33203125" style="1" customWidth="1"/>
    <col min="14" max="15" width="9.109375" style="1"/>
    <col min="16" max="16" width="42.109375" style="1" bestFit="1" customWidth="1"/>
    <col min="17" max="16384" width="9.109375" style="1"/>
  </cols>
  <sheetData>
    <row r="1" spans="1:16" s="36" customFormat="1" x14ac:dyDescent="0.25">
      <c r="G1" s="205" t="s">
        <v>399</v>
      </c>
      <c r="H1" s="205"/>
      <c r="I1" s="205"/>
      <c r="J1" s="205"/>
      <c r="K1" s="205"/>
      <c r="L1" s="205"/>
      <c r="M1" s="205"/>
    </row>
    <row r="2" spans="1:16" x14ac:dyDescent="0.25">
      <c r="B2" s="3"/>
    </row>
    <row r="3" spans="1:16" x14ac:dyDescent="0.25">
      <c r="B3" s="29" t="s">
        <v>257</v>
      </c>
    </row>
    <row r="4" spans="1:16" x14ac:dyDescent="0.25">
      <c r="B4" s="29" t="s">
        <v>258</v>
      </c>
      <c r="D4" s="2">
        <f>D8+D10+D11+D12+D13</f>
        <v>41</v>
      </c>
    </row>
    <row r="6" spans="1:16" ht="25.5" customHeight="1" x14ac:dyDescent="0.25">
      <c r="B6" s="30" t="s">
        <v>264</v>
      </c>
      <c r="C6" s="30" t="s">
        <v>9</v>
      </c>
      <c r="D6" s="30" t="s">
        <v>344</v>
      </c>
      <c r="E6" s="30" t="s">
        <v>252</v>
      </c>
      <c r="F6" s="30" t="s">
        <v>274</v>
      </c>
      <c r="G6" s="120" t="s">
        <v>222</v>
      </c>
      <c r="H6" s="120" t="s">
        <v>219</v>
      </c>
      <c r="I6" s="120" t="s">
        <v>216</v>
      </c>
      <c r="J6" s="120" t="s">
        <v>254</v>
      </c>
      <c r="K6" s="120" t="s">
        <v>255</v>
      </c>
      <c r="L6" s="30" t="s">
        <v>261</v>
      </c>
      <c r="M6" s="30" t="s">
        <v>256</v>
      </c>
      <c r="O6" s="117" t="s">
        <v>264</v>
      </c>
      <c r="P6" s="117" t="s">
        <v>314</v>
      </c>
    </row>
    <row r="7" spans="1:16" x14ac:dyDescent="0.25">
      <c r="B7" s="31" t="s">
        <v>0</v>
      </c>
      <c r="C7" s="31" t="s">
        <v>1</v>
      </c>
      <c r="D7" s="31" t="s">
        <v>2</v>
      </c>
      <c r="E7" s="122" t="s">
        <v>3</v>
      </c>
      <c r="F7" s="31" t="s">
        <v>6</v>
      </c>
      <c r="G7" s="206" t="s">
        <v>8</v>
      </c>
      <c r="H7" s="206"/>
      <c r="I7" s="206"/>
      <c r="J7" s="206"/>
      <c r="K7" s="206"/>
      <c r="L7" s="113" t="s">
        <v>226</v>
      </c>
      <c r="M7" s="31" t="s">
        <v>225</v>
      </c>
      <c r="O7" s="117" t="s">
        <v>248</v>
      </c>
      <c r="P7" s="117" t="s">
        <v>262</v>
      </c>
    </row>
    <row r="8" spans="1:16" s="3" customFormat="1" x14ac:dyDescent="0.25">
      <c r="A8" s="1"/>
      <c r="B8" s="32">
        <v>1</v>
      </c>
      <c r="C8" s="124" t="s">
        <v>450</v>
      </c>
      <c r="D8" s="124">
        <v>29</v>
      </c>
      <c r="E8" s="124" t="s">
        <v>452</v>
      </c>
      <c r="F8" s="124">
        <v>436387.3</v>
      </c>
      <c r="G8" s="33"/>
      <c r="H8" s="33"/>
      <c r="I8" s="33"/>
      <c r="J8" s="33"/>
      <c r="K8" s="33"/>
      <c r="L8" s="33">
        <f>+SUM(F8:K8)</f>
        <v>436387.3</v>
      </c>
      <c r="M8" s="203" t="s">
        <v>275</v>
      </c>
      <c r="O8" s="63" t="s">
        <v>222</v>
      </c>
      <c r="P8" s="39"/>
    </row>
    <row r="9" spans="1:16" s="3" customFormat="1" x14ac:dyDescent="0.25">
      <c r="A9" s="1"/>
      <c r="B9" s="32">
        <v>2</v>
      </c>
      <c r="C9" s="124" t="s">
        <v>451</v>
      </c>
      <c r="D9" s="124">
        <v>7.4</v>
      </c>
      <c r="E9" s="124" t="s">
        <v>453</v>
      </c>
      <c r="F9" s="124">
        <v>99974.44</v>
      </c>
      <c r="G9" s="33"/>
      <c r="H9" s="33"/>
      <c r="I9" s="33"/>
      <c r="J9" s="33"/>
      <c r="K9" s="33"/>
      <c r="L9" s="33">
        <f t="shared" ref="L9:L19" si="0">+SUM(F9:K9)</f>
        <v>99974.44</v>
      </c>
      <c r="M9" s="204"/>
      <c r="O9" s="63" t="s">
        <v>219</v>
      </c>
      <c r="P9" s="39"/>
    </row>
    <row r="10" spans="1:16" x14ac:dyDescent="0.25">
      <c r="B10" s="32">
        <v>3</v>
      </c>
      <c r="C10" s="32" t="s">
        <v>454</v>
      </c>
      <c r="D10" s="124">
        <v>4</v>
      </c>
      <c r="E10" s="124" t="s">
        <v>452</v>
      </c>
      <c r="F10" s="124">
        <v>40789.56</v>
      </c>
      <c r="G10" s="32"/>
      <c r="H10" s="32"/>
      <c r="I10" s="32"/>
      <c r="J10" s="32"/>
      <c r="K10" s="32"/>
      <c r="L10" s="33">
        <f t="shared" si="0"/>
        <v>40789.56</v>
      </c>
      <c r="M10" s="204"/>
      <c r="O10" s="63" t="s">
        <v>216</v>
      </c>
      <c r="P10" s="39"/>
    </row>
    <row r="11" spans="1:16" x14ac:dyDescent="0.25">
      <c r="B11" s="32">
        <v>4</v>
      </c>
      <c r="C11" s="32" t="s">
        <v>455</v>
      </c>
      <c r="D11" s="124">
        <v>1</v>
      </c>
      <c r="E11" s="124" t="s">
        <v>452</v>
      </c>
      <c r="F11" s="124">
        <v>6364.32</v>
      </c>
      <c r="G11" s="33"/>
      <c r="H11" s="33"/>
      <c r="I11" s="33"/>
      <c r="J11" s="33"/>
      <c r="K11" s="33"/>
      <c r="L11" s="33">
        <f t="shared" si="0"/>
        <v>6364.32</v>
      </c>
      <c r="M11" s="204"/>
      <c r="O11" s="63" t="s">
        <v>5</v>
      </c>
      <c r="P11" s="39"/>
    </row>
    <row r="12" spans="1:16" s="3" customFormat="1" x14ac:dyDescent="0.25">
      <c r="A12" s="1"/>
      <c r="B12" s="32">
        <v>5</v>
      </c>
      <c r="C12" s="124" t="s">
        <v>456</v>
      </c>
      <c r="D12" s="124">
        <v>5</v>
      </c>
      <c r="E12" s="124" t="s">
        <v>452</v>
      </c>
      <c r="F12" s="124">
        <v>80561.89</v>
      </c>
      <c r="G12" s="33"/>
      <c r="H12" s="33"/>
      <c r="I12" s="33"/>
      <c r="J12" s="33"/>
      <c r="K12" s="33"/>
      <c r="L12" s="33">
        <f t="shared" si="0"/>
        <v>80561.89</v>
      </c>
      <c r="M12" s="204"/>
      <c r="O12" s="63" t="s">
        <v>255</v>
      </c>
      <c r="P12" s="79"/>
    </row>
    <row r="13" spans="1:16" x14ac:dyDescent="0.25">
      <c r="B13" s="32">
        <v>6</v>
      </c>
      <c r="C13" s="32" t="s">
        <v>457</v>
      </c>
      <c r="D13" s="124">
        <v>2</v>
      </c>
      <c r="E13" s="124" t="s">
        <v>452</v>
      </c>
      <c r="F13" s="124">
        <v>12919.85</v>
      </c>
      <c r="G13" s="32"/>
      <c r="H13" s="32"/>
      <c r="I13" s="32"/>
      <c r="J13" s="32"/>
      <c r="K13" s="32"/>
      <c r="L13" s="33">
        <f t="shared" si="0"/>
        <v>12919.85</v>
      </c>
      <c r="M13" s="204"/>
    </row>
    <row r="14" spans="1:16" x14ac:dyDescent="0.25">
      <c r="B14" s="32">
        <v>7</v>
      </c>
      <c r="C14" s="32" t="s">
        <v>462</v>
      </c>
      <c r="D14" s="124">
        <v>1.5</v>
      </c>
      <c r="E14" s="124" t="s">
        <v>272</v>
      </c>
      <c r="F14" s="124">
        <v>22869.599999999999</v>
      </c>
      <c r="G14" s="32"/>
      <c r="H14" s="32"/>
      <c r="I14" s="32"/>
      <c r="J14" s="32"/>
      <c r="K14" s="32"/>
      <c r="L14" s="33">
        <f t="shared" si="0"/>
        <v>22869.599999999999</v>
      </c>
      <c r="M14" s="204"/>
    </row>
    <row r="15" spans="1:16" x14ac:dyDescent="0.25">
      <c r="B15" s="32">
        <v>8</v>
      </c>
      <c r="C15" s="125" t="s">
        <v>463</v>
      </c>
      <c r="D15" s="124">
        <v>1.2</v>
      </c>
      <c r="E15" s="124" t="s">
        <v>464</v>
      </c>
      <c r="F15" s="124">
        <v>17223.14</v>
      </c>
      <c r="G15" s="32"/>
      <c r="H15" s="32"/>
      <c r="I15" s="32"/>
      <c r="J15" s="32"/>
      <c r="K15" s="32"/>
      <c r="L15" s="33">
        <f t="shared" si="0"/>
        <v>17223.14</v>
      </c>
      <c r="M15" s="204"/>
    </row>
    <row r="16" spans="1:16" ht="30.75" customHeight="1" x14ac:dyDescent="0.25">
      <c r="B16" s="32">
        <v>9</v>
      </c>
      <c r="C16" s="125" t="s">
        <v>465</v>
      </c>
      <c r="D16" s="124">
        <v>3</v>
      </c>
      <c r="E16" s="126" t="s">
        <v>243</v>
      </c>
      <c r="F16" s="124">
        <v>35618.51</v>
      </c>
      <c r="G16" s="32"/>
      <c r="H16" s="32"/>
      <c r="I16" s="32"/>
      <c r="J16" s="32"/>
      <c r="K16" s="32"/>
      <c r="L16" s="33">
        <f t="shared" si="0"/>
        <v>35618.51</v>
      </c>
      <c r="M16" s="204"/>
    </row>
    <row r="17" spans="1:13" ht="30.75" customHeight="1" x14ac:dyDescent="0.25">
      <c r="B17" s="32">
        <v>10</v>
      </c>
      <c r="C17" s="32" t="s">
        <v>449</v>
      </c>
      <c r="D17" s="124">
        <v>1.9</v>
      </c>
      <c r="E17" s="126" t="s">
        <v>242</v>
      </c>
      <c r="F17" s="124">
        <v>22152.91</v>
      </c>
      <c r="G17" s="32"/>
      <c r="H17" s="32"/>
      <c r="I17" s="32"/>
      <c r="J17" s="32"/>
      <c r="K17" s="32"/>
      <c r="L17" s="33">
        <f t="shared" si="0"/>
        <v>22152.91</v>
      </c>
      <c r="M17" s="204"/>
    </row>
    <row r="18" spans="1:13" s="3" customFormat="1" x14ac:dyDescent="0.25">
      <c r="A18" s="1"/>
      <c r="B18" s="32">
        <v>11</v>
      </c>
      <c r="C18" s="124" t="s">
        <v>459</v>
      </c>
      <c r="D18" s="124">
        <v>4.0999999999999996</v>
      </c>
      <c r="E18" s="124" t="s">
        <v>458</v>
      </c>
      <c r="F18" s="124">
        <v>55349.94</v>
      </c>
      <c r="G18" s="33"/>
      <c r="H18" s="33"/>
      <c r="I18" s="33"/>
      <c r="J18" s="33"/>
      <c r="K18" s="33"/>
      <c r="L18" s="33">
        <f t="shared" si="0"/>
        <v>55349.94</v>
      </c>
      <c r="M18" s="204"/>
    </row>
    <row r="19" spans="1:13" x14ac:dyDescent="0.25">
      <c r="B19" s="32">
        <v>12</v>
      </c>
      <c r="C19" s="32" t="s">
        <v>461</v>
      </c>
      <c r="D19" s="124">
        <v>12.9</v>
      </c>
      <c r="E19" s="124" t="s">
        <v>460</v>
      </c>
      <c r="F19" s="124">
        <v>209924.93</v>
      </c>
      <c r="G19" s="32"/>
      <c r="H19" s="32"/>
      <c r="I19" s="32"/>
      <c r="J19" s="32"/>
      <c r="K19" s="32"/>
      <c r="L19" s="33">
        <f t="shared" si="0"/>
        <v>209924.93</v>
      </c>
      <c r="M19" s="204"/>
    </row>
    <row r="20" spans="1:13" x14ac:dyDescent="0.25">
      <c r="B20" s="34"/>
      <c r="C20" s="35" t="s">
        <v>4</v>
      </c>
      <c r="D20" s="35">
        <f>SUM(D8:D19)</f>
        <v>73</v>
      </c>
      <c r="E20" s="31" t="s">
        <v>7</v>
      </c>
      <c r="F20" s="35">
        <f t="shared" ref="F20:L20" si="1">SUM(F8:F19)</f>
        <v>1040136.3899999999</v>
      </c>
      <c r="G20" s="35">
        <f t="shared" si="1"/>
        <v>0</v>
      </c>
      <c r="H20" s="35">
        <f t="shared" si="1"/>
        <v>0</v>
      </c>
      <c r="I20" s="35">
        <f t="shared" si="1"/>
        <v>0</v>
      </c>
      <c r="J20" s="35">
        <f t="shared" si="1"/>
        <v>0</v>
      </c>
      <c r="K20" s="35">
        <f t="shared" si="1"/>
        <v>0</v>
      </c>
      <c r="L20" s="35">
        <f t="shared" si="1"/>
        <v>1040136.3899999999</v>
      </c>
      <c r="M20" s="31" t="s">
        <v>7</v>
      </c>
    </row>
    <row r="22" spans="1:13" s="8" customFormat="1" ht="10.199999999999999" x14ac:dyDescent="0.2">
      <c r="B22" s="10"/>
      <c r="C22" s="9"/>
      <c r="D22" s="9"/>
    </row>
    <row r="23" spans="1:13" s="8" customFormat="1" x14ac:dyDescent="0.25">
      <c r="B23" s="22" t="s">
        <v>267</v>
      </c>
      <c r="C23" s="23" t="s">
        <v>268</v>
      </c>
      <c r="D23" s="11"/>
      <c r="E23" s="12"/>
      <c r="F23" s="12"/>
      <c r="G23" s="12"/>
      <c r="H23" s="12"/>
      <c r="I23" s="12"/>
      <c r="J23" s="12"/>
      <c r="K23" s="12"/>
      <c r="L23" s="12"/>
      <c r="M23" s="13"/>
    </row>
    <row r="24" spans="1:13" s="8" customFormat="1" x14ac:dyDescent="0.25">
      <c r="B24" s="24" t="s">
        <v>0</v>
      </c>
      <c r="C24" s="37" t="s">
        <v>253</v>
      </c>
      <c r="D24" s="14"/>
      <c r="E24" s="15"/>
      <c r="F24" s="15"/>
      <c r="G24" s="15"/>
      <c r="H24" s="15"/>
      <c r="I24" s="15"/>
      <c r="J24" s="15"/>
      <c r="K24" s="15"/>
      <c r="L24" s="15"/>
      <c r="M24" s="16"/>
    </row>
    <row r="25" spans="1:13" s="8" customFormat="1" x14ac:dyDescent="0.25">
      <c r="B25" s="24" t="s">
        <v>1</v>
      </c>
      <c r="C25" s="37" t="s">
        <v>411</v>
      </c>
      <c r="D25" s="14"/>
      <c r="E25" s="15"/>
      <c r="F25" s="15"/>
      <c r="G25" s="15"/>
      <c r="H25" s="15"/>
      <c r="I25" s="15"/>
      <c r="J25" s="15"/>
      <c r="K25" s="15"/>
      <c r="L25" s="15"/>
      <c r="M25" s="16"/>
    </row>
    <row r="26" spans="1:13" s="8" customFormat="1" x14ac:dyDescent="0.25">
      <c r="B26" s="24"/>
      <c r="C26" s="37" t="s">
        <v>420</v>
      </c>
      <c r="D26" s="14"/>
      <c r="E26" s="15"/>
      <c r="F26" s="15"/>
      <c r="G26" s="15"/>
      <c r="H26" s="15"/>
      <c r="I26" s="15"/>
      <c r="J26" s="15"/>
      <c r="K26" s="15"/>
      <c r="L26" s="15"/>
      <c r="M26" s="16"/>
    </row>
    <row r="27" spans="1:13" s="8" customFormat="1" x14ac:dyDescent="0.25">
      <c r="B27" s="24"/>
      <c r="C27" s="37" t="s">
        <v>412</v>
      </c>
      <c r="D27" s="14"/>
      <c r="E27" s="15"/>
      <c r="F27" s="15"/>
      <c r="G27" s="15"/>
      <c r="H27" s="15"/>
      <c r="I27" s="15"/>
      <c r="J27" s="15"/>
      <c r="K27" s="15"/>
      <c r="L27" s="15"/>
      <c r="M27" s="16"/>
    </row>
    <row r="28" spans="1:13" s="8" customFormat="1" x14ac:dyDescent="0.25">
      <c r="B28" s="24"/>
      <c r="C28" s="37" t="s">
        <v>413</v>
      </c>
      <c r="D28" s="14"/>
      <c r="E28" s="15"/>
      <c r="F28" s="15"/>
      <c r="G28" s="15"/>
      <c r="H28" s="15"/>
      <c r="I28" s="15"/>
      <c r="J28" s="15"/>
      <c r="K28" s="15"/>
      <c r="L28" s="15"/>
      <c r="M28" s="16"/>
    </row>
    <row r="29" spans="1:13" s="8" customFormat="1" x14ac:dyDescent="0.25">
      <c r="B29" s="24"/>
      <c r="C29" s="37" t="s">
        <v>446</v>
      </c>
      <c r="D29" s="37"/>
      <c r="E29" s="37"/>
      <c r="F29" s="37"/>
      <c r="G29" s="37"/>
      <c r="H29" s="37"/>
      <c r="I29" s="37"/>
      <c r="J29" s="37"/>
      <c r="K29" s="37"/>
      <c r="L29" s="37"/>
      <c r="M29" s="37"/>
    </row>
    <row r="30" spans="1:13" s="8" customFormat="1" x14ac:dyDescent="0.25">
      <c r="B30" s="24"/>
      <c r="C30" s="37" t="s">
        <v>447</v>
      </c>
      <c r="D30" s="37"/>
      <c r="E30" s="37"/>
      <c r="F30" s="45"/>
      <c r="G30" s="45"/>
      <c r="H30" s="45"/>
      <c r="I30" s="45"/>
      <c r="J30" s="45"/>
      <c r="K30" s="45"/>
      <c r="L30" s="45"/>
      <c r="M30" s="49"/>
    </row>
    <row r="31" spans="1:13" s="8" customFormat="1" x14ac:dyDescent="0.25">
      <c r="B31" s="24" t="s">
        <v>2</v>
      </c>
      <c r="C31" s="25" t="s">
        <v>414</v>
      </c>
      <c r="D31" s="14"/>
      <c r="E31" s="15"/>
      <c r="F31" s="15"/>
      <c r="G31" s="15"/>
      <c r="H31" s="15"/>
      <c r="I31" s="15"/>
      <c r="J31" s="15"/>
      <c r="K31" s="15"/>
      <c r="L31" s="15"/>
      <c r="M31" s="16"/>
    </row>
    <row r="32" spans="1:13" s="8" customFormat="1" x14ac:dyDescent="0.25">
      <c r="B32" s="24" t="s">
        <v>3</v>
      </c>
      <c r="C32" s="37" t="s">
        <v>419</v>
      </c>
      <c r="D32" s="14"/>
      <c r="E32" s="15"/>
      <c r="F32" s="15"/>
      <c r="G32" s="15"/>
      <c r="H32" s="15"/>
      <c r="I32" s="15"/>
      <c r="J32" s="15"/>
      <c r="K32" s="15"/>
      <c r="L32" s="15"/>
      <c r="M32" s="16"/>
    </row>
    <row r="33" spans="2:13" s="8" customFormat="1" x14ac:dyDescent="0.25">
      <c r="B33" s="24"/>
      <c r="C33" s="37" t="s">
        <v>443</v>
      </c>
      <c r="D33" s="14"/>
      <c r="E33" s="15"/>
      <c r="F33" s="15"/>
      <c r="G33" s="15"/>
      <c r="H33" s="15"/>
      <c r="I33" s="15"/>
      <c r="J33" s="15"/>
      <c r="K33" s="15"/>
      <c r="L33" s="15"/>
      <c r="M33" s="16"/>
    </row>
    <row r="34" spans="2:13" s="8" customFormat="1" x14ac:dyDescent="0.25">
      <c r="B34" s="24" t="s">
        <v>6</v>
      </c>
      <c r="C34" s="37" t="s">
        <v>415</v>
      </c>
      <c r="D34" s="14"/>
      <c r="E34" s="15"/>
      <c r="F34" s="15"/>
      <c r="G34" s="15"/>
      <c r="H34" s="15"/>
      <c r="I34" s="15"/>
      <c r="J34" s="15"/>
      <c r="K34" s="15"/>
      <c r="L34" s="15"/>
      <c r="M34" s="16"/>
    </row>
    <row r="35" spans="2:13" s="8" customFormat="1" x14ac:dyDescent="0.25">
      <c r="B35" s="24" t="s">
        <v>8</v>
      </c>
      <c r="C35" s="37" t="s">
        <v>390</v>
      </c>
      <c r="D35" s="14"/>
      <c r="E35" s="15"/>
      <c r="F35" s="15"/>
      <c r="G35" s="15"/>
      <c r="H35" s="15"/>
      <c r="I35" s="15"/>
      <c r="J35" s="15"/>
      <c r="K35" s="15"/>
      <c r="L35" s="15"/>
      <c r="M35" s="16"/>
    </row>
    <row r="36" spans="2:13" s="8" customFormat="1" x14ac:dyDescent="0.25">
      <c r="B36" s="24" t="s">
        <v>226</v>
      </c>
      <c r="C36" s="37" t="s">
        <v>416</v>
      </c>
      <c r="D36" s="14"/>
      <c r="E36" s="15"/>
      <c r="F36" s="15"/>
      <c r="G36" s="15"/>
      <c r="H36" s="15"/>
      <c r="I36" s="15"/>
      <c r="J36" s="15"/>
      <c r="K36" s="15"/>
      <c r="L36" s="15"/>
      <c r="M36" s="16"/>
    </row>
    <row r="37" spans="2:13" s="8" customFormat="1" x14ac:dyDescent="0.25">
      <c r="B37" s="24" t="s">
        <v>225</v>
      </c>
      <c r="C37" s="37" t="s">
        <v>417</v>
      </c>
      <c r="D37" s="14"/>
      <c r="E37" s="15"/>
      <c r="F37" s="15"/>
      <c r="G37" s="15"/>
      <c r="H37" s="15"/>
      <c r="I37" s="15"/>
      <c r="J37" s="15"/>
      <c r="K37" s="15"/>
      <c r="L37" s="15"/>
      <c r="M37" s="16"/>
    </row>
    <row r="38" spans="2:13" s="8" customFormat="1" x14ac:dyDescent="0.25">
      <c r="B38" s="24" t="s">
        <v>248</v>
      </c>
      <c r="C38" s="37" t="s">
        <v>398</v>
      </c>
      <c r="D38" s="14"/>
      <c r="E38" s="15"/>
      <c r="F38" s="15"/>
      <c r="G38" s="15"/>
      <c r="H38" s="15"/>
      <c r="I38" s="15"/>
      <c r="J38" s="15"/>
      <c r="K38" s="15"/>
      <c r="L38" s="15"/>
      <c r="M38" s="16"/>
    </row>
    <row r="39" spans="2:13" s="8" customFormat="1" x14ac:dyDescent="0.25">
      <c r="B39" s="27" t="s">
        <v>262</v>
      </c>
      <c r="C39" s="59" t="s">
        <v>418</v>
      </c>
      <c r="D39" s="17"/>
      <c r="E39" s="18"/>
      <c r="F39" s="18"/>
      <c r="G39" s="18"/>
      <c r="H39" s="18"/>
      <c r="I39" s="18"/>
      <c r="J39" s="18"/>
      <c r="K39" s="18"/>
      <c r="L39" s="18"/>
      <c r="M39" s="19"/>
    </row>
    <row r="40" spans="2:13" s="8" customFormat="1" ht="10.199999999999999" x14ac:dyDescent="0.2">
      <c r="C40" s="9"/>
      <c r="D40" s="9"/>
    </row>
    <row r="41" spans="2:13" s="8" customFormat="1" ht="10.199999999999999" x14ac:dyDescent="0.2">
      <c r="C41" s="9"/>
      <c r="D41" s="9"/>
    </row>
    <row r="42" spans="2:13" s="8" customFormat="1" ht="10.199999999999999" x14ac:dyDescent="0.2">
      <c r="C42" s="9"/>
      <c r="D42" s="9"/>
    </row>
    <row r="43" spans="2:13" s="8" customFormat="1" ht="10.199999999999999" x14ac:dyDescent="0.2">
      <c r="C43" s="9"/>
      <c r="D43" s="9"/>
    </row>
    <row r="44" spans="2:13" x14ac:dyDescent="0.25">
      <c r="B44" s="8"/>
    </row>
    <row r="45" spans="2:13" x14ac:dyDescent="0.25">
      <c r="B45" s="8"/>
    </row>
    <row r="46" spans="2:13" x14ac:dyDescent="0.25">
      <c r="B46" s="8"/>
    </row>
    <row r="47" spans="2:13" x14ac:dyDescent="0.25">
      <c r="B47" s="8"/>
    </row>
    <row r="48" spans="2:13" x14ac:dyDescent="0.25">
      <c r="B48" s="8"/>
    </row>
    <row r="49" spans="2:2" x14ac:dyDescent="0.25">
      <c r="B49" s="8"/>
    </row>
    <row r="50" spans="2:2" x14ac:dyDescent="0.25">
      <c r="B50" s="8"/>
    </row>
    <row r="51" spans="2:2" x14ac:dyDescent="0.25">
      <c r="B51" s="8"/>
    </row>
    <row r="52" spans="2:2" x14ac:dyDescent="0.25">
      <c r="B52" s="8"/>
    </row>
    <row r="53" spans="2:2" x14ac:dyDescent="0.25">
      <c r="B53" s="8"/>
    </row>
    <row r="54" spans="2:2" x14ac:dyDescent="0.25">
      <c r="B54" s="8"/>
    </row>
    <row r="55" spans="2:2" x14ac:dyDescent="0.25">
      <c r="B55" s="8"/>
    </row>
    <row r="56" spans="2:2" x14ac:dyDescent="0.25">
      <c r="B56" s="8"/>
    </row>
    <row r="57" spans="2:2" x14ac:dyDescent="0.25">
      <c r="B57" s="8"/>
    </row>
    <row r="58" spans="2:2" x14ac:dyDescent="0.25">
      <c r="B58" s="8"/>
    </row>
    <row r="59" spans="2:2" x14ac:dyDescent="0.25">
      <c r="B59" s="8"/>
    </row>
  </sheetData>
  <mergeCells count="3">
    <mergeCell ref="M8:M19"/>
    <mergeCell ref="G1:M1"/>
    <mergeCell ref="G7:K7"/>
  </mergeCells>
  <pageMargins left="0.51181102362204722" right="0"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21"/>
  <sheetViews>
    <sheetView zoomScaleNormal="100" zoomScaleSheetLayoutView="100" workbookViewId="0">
      <pane ySplit="7" topLeftCell="A158" activePane="bottomLeft" state="frozen"/>
      <selection pane="bottomLeft" activeCell="E65" sqref="E65"/>
    </sheetView>
  </sheetViews>
  <sheetFormatPr defaultColWidth="9.109375" defaultRowHeight="13.8" x14ac:dyDescent="0.25"/>
  <cols>
    <col min="1" max="1" width="4.33203125" style="1" customWidth="1"/>
    <col min="2" max="2" width="9.44140625" style="37" customWidth="1"/>
    <col min="3" max="3" width="76.44140625" style="26" customWidth="1"/>
    <col min="4" max="4" width="13.5546875" style="26" customWidth="1"/>
    <col min="5" max="5" width="15" style="37" customWidth="1"/>
    <col min="6" max="6" width="15.44140625" style="52" customWidth="1"/>
    <col min="7" max="7" width="10.6640625" style="37" customWidth="1"/>
    <col min="8" max="8" width="9.6640625" style="37" customWidth="1"/>
    <col min="9" max="9" width="8.88671875" style="37" customWidth="1"/>
    <col min="10" max="10" width="10.6640625" style="37" customWidth="1"/>
    <col min="11" max="11" width="13.109375" style="37" customWidth="1"/>
    <col min="12" max="12" width="16" style="37" customWidth="1"/>
    <col min="13" max="13" width="4.33203125" style="1" customWidth="1"/>
    <col min="14" max="14" width="9.109375" style="1"/>
    <col min="15" max="15" width="54.88671875" style="1" bestFit="1" customWidth="1"/>
    <col min="16" max="16384" width="9.109375" style="1"/>
  </cols>
  <sheetData>
    <row r="1" spans="2:15" ht="26.4" x14ac:dyDescent="0.25">
      <c r="F1" s="37"/>
      <c r="O1" s="38" t="s">
        <v>400</v>
      </c>
    </row>
    <row r="2" spans="2:15" ht="13.2" x14ac:dyDescent="0.25">
      <c r="B2" s="29"/>
      <c r="F2" s="37"/>
    </row>
    <row r="3" spans="2:15" ht="13.2" x14ac:dyDescent="0.25">
      <c r="B3" s="29" t="s">
        <v>257</v>
      </c>
      <c r="F3" s="37"/>
    </row>
    <row r="4" spans="2:15" ht="13.2" x14ac:dyDescent="0.25">
      <c r="B4" s="29" t="s">
        <v>263</v>
      </c>
      <c r="F4" s="37"/>
    </row>
    <row r="5" spans="2:15" ht="13.2" x14ac:dyDescent="0.25">
      <c r="F5" s="37"/>
    </row>
    <row r="6" spans="2:15" ht="37.5" customHeight="1" x14ac:dyDescent="0.25">
      <c r="B6" s="119" t="s">
        <v>264</v>
      </c>
      <c r="C6" s="119" t="s">
        <v>227</v>
      </c>
      <c r="D6" s="30" t="s">
        <v>341</v>
      </c>
      <c r="E6" s="30" t="s">
        <v>274</v>
      </c>
      <c r="F6" s="119" t="s">
        <v>222</v>
      </c>
      <c r="G6" s="119" t="s">
        <v>219</v>
      </c>
      <c r="H6" s="119" t="s">
        <v>216</v>
      </c>
      <c r="I6" s="119" t="s">
        <v>254</v>
      </c>
      <c r="J6" s="119" t="s">
        <v>255</v>
      </c>
      <c r="K6" s="119" t="s">
        <v>261</v>
      </c>
      <c r="L6" s="119" t="s">
        <v>256</v>
      </c>
      <c r="N6" s="31" t="s">
        <v>264</v>
      </c>
      <c r="O6" s="31" t="s">
        <v>314</v>
      </c>
    </row>
    <row r="7" spans="2:15" ht="13.2" x14ac:dyDescent="0.25">
      <c r="B7" s="31" t="s">
        <v>0</v>
      </c>
      <c r="C7" s="31" t="s">
        <v>1</v>
      </c>
      <c r="D7" s="31" t="s">
        <v>2</v>
      </c>
      <c r="E7" s="31" t="s">
        <v>3</v>
      </c>
      <c r="F7" s="206" t="s">
        <v>6</v>
      </c>
      <c r="G7" s="206"/>
      <c r="H7" s="206"/>
      <c r="I7" s="206"/>
      <c r="J7" s="206"/>
      <c r="K7" s="31" t="s">
        <v>8</v>
      </c>
      <c r="L7" s="31" t="s">
        <v>226</v>
      </c>
      <c r="N7" s="31" t="s">
        <v>225</v>
      </c>
      <c r="O7" s="31" t="s">
        <v>262</v>
      </c>
    </row>
    <row r="8" spans="2:15" ht="13.2" x14ac:dyDescent="0.25">
      <c r="B8" s="33" t="s">
        <v>224</v>
      </c>
      <c r="C8" s="33" t="s">
        <v>223</v>
      </c>
      <c r="D8" s="33"/>
      <c r="E8" s="33"/>
      <c r="F8" s="39"/>
      <c r="G8" s="39"/>
      <c r="H8" s="39"/>
      <c r="I8" s="39"/>
      <c r="J8" s="39"/>
      <c r="K8" s="33">
        <f>SUM(E8:J8)</f>
        <v>0</v>
      </c>
      <c r="L8" s="203" t="s">
        <v>275</v>
      </c>
      <c r="N8" s="61" t="s">
        <v>222</v>
      </c>
      <c r="O8" s="62" t="s">
        <v>265</v>
      </c>
    </row>
    <row r="9" spans="2:15" ht="13.2" x14ac:dyDescent="0.25">
      <c r="B9" s="32" t="s">
        <v>221</v>
      </c>
      <c r="C9" s="32" t="s">
        <v>220</v>
      </c>
      <c r="D9" s="32"/>
      <c r="E9" s="32"/>
      <c r="F9" s="39"/>
      <c r="G9" s="39"/>
      <c r="H9" s="39"/>
      <c r="I9" s="39"/>
      <c r="J9" s="39"/>
      <c r="K9" s="33"/>
      <c r="L9" s="204"/>
      <c r="N9" s="61" t="s">
        <v>219</v>
      </c>
      <c r="O9" s="62" t="s">
        <v>266</v>
      </c>
    </row>
    <row r="10" spans="2:15" ht="13.2" x14ac:dyDescent="0.25">
      <c r="B10" s="32" t="s">
        <v>218</v>
      </c>
      <c r="C10" s="32" t="s">
        <v>217</v>
      </c>
      <c r="D10" s="32"/>
      <c r="E10" s="32"/>
      <c r="F10" s="39"/>
      <c r="G10" s="39"/>
      <c r="H10" s="39"/>
      <c r="I10" s="39"/>
      <c r="J10" s="39"/>
      <c r="K10" s="33"/>
      <c r="L10" s="204"/>
      <c r="N10" s="63" t="s">
        <v>216</v>
      </c>
      <c r="O10" s="39"/>
    </row>
    <row r="11" spans="2:15" ht="13.2" x14ac:dyDescent="0.25">
      <c r="B11" s="33" t="s">
        <v>215</v>
      </c>
      <c r="C11" s="33" t="s">
        <v>214</v>
      </c>
      <c r="D11" s="33"/>
      <c r="E11" s="33">
        <f>E12+E13+E14+E20+E25</f>
        <v>859454.32</v>
      </c>
      <c r="F11" s="39"/>
      <c r="G11" s="39"/>
      <c r="H11" s="39"/>
      <c r="I11" s="39"/>
      <c r="J11" s="39"/>
      <c r="K11" s="33">
        <f t="shared" ref="K11:K372" si="0">SUM(E11:J11)</f>
        <v>859454.32</v>
      </c>
      <c r="L11" s="204"/>
      <c r="N11" s="63" t="s">
        <v>5</v>
      </c>
      <c r="O11" s="39"/>
    </row>
    <row r="12" spans="2:15" ht="13.2" x14ac:dyDescent="0.25">
      <c r="B12" s="32" t="s">
        <v>213</v>
      </c>
      <c r="C12" s="32" t="s">
        <v>212</v>
      </c>
      <c r="D12" s="32"/>
      <c r="E12" s="32"/>
      <c r="F12" s="39"/>
      <c r="G12" s="39"/>
      <c r="H12" s="39"/>
      <c r="I12" s="39"/>
      <c r="J12" s="39"/>
      <c r="K12" s="33"/>
      <c r="L12" s="204"/>
      <c r="N12" s="63" t="s">
        <v>255</v>
      </c>
      <c r="O12" s="39"/>
    </row>
    <row r="13" spans="2:15" ht="13.2" x14ac:dyDescent="0.25">
      <c r="B13" s="32" t="s">
        <v>211</v>
      </c>
      <c r="C13" s="32" t="s">
        <v>210</v>
      </c>
      <c r="D13" s="32"/>
      <c r="E13" s="32"/>
      <c r="F13" s="39"/>
      <c r="G13" s="39"/>
      <c r="H13" s="39"/>
      <c r="I13" s="39"/>
      <c r="J13" s="39"/>
      <c r="K13" s="33"/>
      <c r="L13" s="204"/>
    </row>
    <row r="14" spans="2:15" ht="13.2" x14ac:dyDescent="0.25">
      <c r="B14" s="32" t="s">
        <v>209</v>
      </c>
      <c r="C14" s="32" t="s">
        <v>208</v>
      </c>
      <c r="D14" s="41"/>
      <c r="E14" s="172">
        <f>SUM(E15:E19)</f>
        <v>839172.92999999993</v>
      </c>
      <c r="F14" s="39"/>
      <c r="G14" s="39"/>
      <c r="H14" s="39"/>
      <c r="I14" s="39"/>
      <c r="J14" s="39"/>
      <c r="K14" s="33"/>
      <c r="L14" s="204"/>
    </row>
    <row r="15" spans="2:15" ht="13.2" x14ac:dyDescent="0.25">
      <c r="B15" s="127" t="s">
        <v>466</v>
      </c>
      <c r="C15" s="32" t="s">
        <v>208</v>
      </c>
      <c r="D15" s="41">
        <v>6011064</v>
      </c>
      <c r="E15" s="32">
        <v>728393.02</v>
      </c>
      <c r="F15" s="39"/>
      <c r="G15" s="39"/>
      <c r="H15" s="39"/>
      <c r="I15" s="39"/>
      <c r="J15" s="39"/>
      <c r="K15" s="33"/>
      <c r="L15" s="204"/>
    </row>
    <row r="16" spans="2:15" ht="13.2" x14ac:dyDescent="0.25">
      <c r="B16" s="127" t="s">
        <v>467</v>
      </c>
      <c r="C16" s="32" t="s">
        <v>208</v>
      </c>
      <c r="D16" s="41">
        <v>60201062</v>
      </c>
      <c r="E16" s="32">
        <v>38882.879999999997</v>
      </c>
      <c r="F16" s="39"/>
      <c r="G16" s="39"/>
      <c r="H16" s="39"/>
      <c r="I16" s="39"/>
      <c r="J16" s="39"/>
      <c r="K16" s="33"/>
      <c r="L16" s="204"/>
    </row>
    <row r="17" spans="2:12" ht="13.2" x14ac:dyDescent="0.25">
      <c r="B17" s="127" t="s">
        <v>468</v>
      </c>
      <c r="C17" s="32" t="s">
        <v>208</v>
      </c>
      <c r="D17" s="41">
        <v>603001061</v>
      </c>
      <c r="E17" s="32">
        <v>42892.21</v>
      </c>
      <c r="F17" s="39"/>
      <c r="G17" s="39"/>
      <c r="H17" s="39"/>
      <c r="I17" s="39"/>
      <c r="J17" s="39"/>
      <c r="K17" s="33"/>
      <c r="L17" s="204"/>
    </row>
    <row r="18" spans="2:12" ht="13.2" x14ac:dyDescent="0.25">
      <c r="B18" s="127" t="s">
        <v>469</v>
      </c>
      <c r="C18" s="32" t="s">
        <v>208</v>
      </c>
      <c r="D18" s="41">
        <v>604001061</v>
      </c>
      <c r="E18" s="32">
        <v>9362.24</v>
      </c>
      <c r="F18" s="39"/>
      <c r="G18" s="39"/>
      <c r="H18" s="39"/>
      <c r="I18" s="39"/>
      <c r="J18" s="39"/>
      <c r="K18" s="33"/>
      <c r="L18" s="204"/>
    </row>
    <row r="19" spans="2:12" ht="13.2" x14ac:dyDescent="0.25">
      <c r="B19" s="127" t="s">
        <v>470</v>
      </c>
      <c r="C19" s="32" t="s">
        <v>208</v>
      </c>
      <c r="D19" s="41">
        <v>605001061</v>
      </c>
      <c r="E19" s="32">
        <v>19642.580000000002</v>
      </c>
      <c r="F19" s="39"/>
      <c r="G19" s="39"/>
      <c r="H19" s="39"/>
      <c r="I19" s="39"/>
      <c r="J19" s="39"/>
      <c r="K19" s="33"/>
      <c r="L19" s="204"/>
    </row>
    <row r="20" spans="2:12" ht="13.2" x14ac:dyDescent="0.25">
      <c r="B20" s="32" t="s">
        <v>472</v>
      </c>
      <c r="C20" s="32" t="s">
        <v>471</v>
      </c>
      <c r="D20" s="32"/>
      <c r="E20" s="172">
        <f>SUM(E21:E24)</f>
        <v>14005.89</v>
      </c>
      <c r="F20" s="39"/>
      <c r="G20" s="39"/>
      <c r="H20" s="39"/>
      <c r="I20" s="39"/>
      <c r="J20" s="39"/>
      <c r="K20" s="33"/>
      <c r="L20" s="204"/>
    </row>
    <row r="21" spans="2:12" ht="13.2" x14ac:dyDescent="0.25">
      <c r="B21" s="127" t="s">
        <v>473</v>
      </c>
      <c r="C21" s="32" t="s">
        <v>476</v>
      </c>
      <c r="D21" s="32">
        <v>6011062</v>
      </c>
      <c r="E21" s="32">
        <v>9427.9</v>
      </c>
      <c r="F21" s="39"/>
      <c r="G21" s="39"/>
      <c r="H21" s="39"/>
      <c r="I21" s="39"/>
      <c r="J21" s="39"/>
      <c r="K21" s="33"/>
      <c r="L21" s="204"/>
    </row>
    <row r="22" spans="2:12" ht="13.2" x14ac:dyDescent="0.25">
      <c r="B22" s="127" t="s">
        <v>474</v>
      </c>
      <c r="C22" s="32" t="s">
        <v>476</v>
      </c>
      <c r="D22" s="32">
        <v>60201061</v>
      </c>
      <c r="E22" s="32">
        <v>831.42</v>
      </c>
      <c r="F22" s="39"/>
      <c r="G22" s="39"/>
      <c r="H22" s="39"/>
      <c r="I22" s="39"/>
      <c r="J22" s="39"/>
      <c r="K22" s="33"/>
      <c r="L22" s="204"/>
    </row>
    <row r="23" spans="2:12" ht="13.2" x14ac:dyDescent="0.25">
      <c r="B23" s="127" t="s">
        <v>475</v>
      </c>
      <c r="C23" s="32" t="s">
        <v>477</v>
      </c>
      <c r="D23" s="32">
        <v>603001063</v>
      </c>
      <c r="E23" s="32">
        <v>3468.66</v>
      </c>
      <c r="F23" s="39"/>
      <c r="G23" s="39"/>
      <c r="H23" s="39"/>
      <c r="I23" s="39"/>
      <c r="J23" s="39"/>
      <c r="K23" s="33"/>
      <c r="L23" s="204"/>
    </row>
    <row r="24" spans="2:12" ht="13.2" x14ac:dyDescent="0.25">
      <c r="B24" s="127" t="s">
        <v>478</v>
      </c>
      <c r="C24" s="32" t="s">
        <v>479</v>
      </c>
      <c r="D24" s="32">
        <v>605001062</v>
      </c>
      <c r="E24" s="32">
        <v>277.91000000000003</v>
      </c>
      <c r="F24" s="39"/>
      <c r="G24" s="39"/>
      <c r="H24" s="39"/>
      <c r="I24" s="39"/>
      <c r="J24" s="39"/>
      <c r="K24" s="33"/>
      <c r="L24" s="204"/>
    </row>
    <row r="25" spans="2:12" ht="13.2" x14ac:dyDescent="0.25">
      <c r="B25" s="32" t="s">
        <v>481</v>
      </c>
      <c r="C25" s="32" t="s">
        <v>480</v>
      </c>
      <c r="D25" s="32"/>
      <c r="E25" s="172">
        <f>SUM(E26:E30)</f>
        <v>6275.4999999999991</v>
      </c>
      <c r="F25" s="39"/>
      <c r="G25" s="39"/>
      <c r="H25" s="39"/>
      <c r="I25" s="39"/>
      <c r="J25" s="39"/>
      <c r="K25" s="33"/>
      <c r="L25" s="204"/>
    </row>
    <row r="26" spans="2:12" ht="13.2" x14ac:dyDescent="0.25">
      <c r="B26" s="127" t="s">
        <v>482</v>
      </c>
      <c r="C26" s="32" t="s">
        <v>480</v>
      </c>
      <c r="D26" s="32">
        <v>60111426</v>
      </c>
      <c r="E26" s="32">
        <v>3423.06</v>
      </c>
      <c r="F26" s="39"/>
      <c r="G26" s="39"/>
      <c r="H26" s="39"/>
      <c r="I26" s="39"/>
      <c r="J26" s="39"/>
      <c r="K26" s="33"/>
      <c r="L26" s="204"/>
    </row>
    <row r="27" spans="2:12" ht="13.2" x14ac:dyDescent="0.25">
      <c r="B27" s="127" t="s">
        <v>483</v>
      </c>
      <c r="C27" s="32" t="s">
        <v>480</v>
      </c>
      <c r="D27" s="32">
        <v>602011426</v>
      </c>
      <c r="E27" s="32">
        <v>444.36</v>
      </c>
      <c r="F27" s="39"/>
      <c r="G27" s="39"/>
      <c r="H27" s="39"/>
      <c r="I27" s="39"/>
      <c r="J27" s="39"/>
      <c r="K27" s="33"/>
      <c r="L27" s="204"/>
    </row>
    <row r="28" spans="2:12" ht="13.2" x14ac:dyDescent="0.25">
      <c r="B28" s="127" t="s">
        <v>484</v>
      </c>
      <c r="C28" s="32" t="s">
        <v>480</v>
      </c>
      <c r="D28" s="32">
        <v>6030011526</v>
      </c>
      <c r="E28" s="32">
        <v>1519.36</v>
      </c>
      <c r="F28" s="39"/>
      <c r="G28" s="39"/>
      <c r="H28" s="39"/>
      <c r="I28" s="39"/>
      <c r="J28" s="39"/>
      <c r="K28" s="33"/>
      <c r="L28" s="204"/>
    </row>
    <row r="29" spans="2:12" ht="13.2" x14ac:dyDescent="0.25">
      <c r="B29" s="127" t="s">
        <v>485</v>
      </c>
      <c r="C29" s="32" t="s">
        <v>480</v>
      </c>
      <c r="D29" s="32">
        <v>6040011426</v>
      </c>
      <c r="E29" s="32">
        <v>444.36</v>
      </c>
      <c r="F29" s="39"/>
      <c r="G29" s="39"/>
      <c r="H29" s="39"/>
      <c r="I29" s="39"/>
      <c r="J29" s="39"/>
      <c r="K29" s="33"/>
      <c r="L29" s="204"/>
    </row>
    <row r="30" spans="2:12" ht="13.2" x14ac:dyDescent="0.25">
      <c r="B30" s="127" t="s">
        <v>486</v>
      </c>
      <c r="C30" s="32" t="s">
        <v>480</v>
      </c>
      <c r="D30" s="32">
        <v>6050011426</v>
      </c>
      <c r="E30" s="32">
        <v>444.36</v>
      </c>
      <c r="F30" s="39"/>
      <c r="G30" s="39"/>
      <c r="H30" s="39"/>
      <c r="I30" s="39"/>
      <c r="J30" s="39"/>
      <c r="K30" s="33"/>
      <c r="L30" s="204"/>
    </row>
    <row r="31" spans="2:12" ht="13.2" x14ac:dyDescent="0.25">
      <c r="B31" s="33" t="s">
        <v>207</v>
      </c>
      <c r="C31" s="33" t="s">
        <v>206</v>
      </c>
      <c r="D31" s="33"/>
      <c r="E31" s="33">
        <f>E32+E43</f>
        <v>83241.97</v>
      </c>
      <c r="F31" s="39"/>
      <c r="G31" s="39"/>
      <c r="H31" s="39"/>
      <c r="I31" s="39"/>
      <c r="J31" s="39"/>
      <c r="K31" s="33">
        <f t="shared" si="0"/>
        <v>83241.97</v>
      </c>
      <c r="L31" s="204"/>
    </row>
    <row r="32" spans="2:12" ht="13.2" x14ac:dyDescent="0.25">
      <c r="B32" s="32" t="s">
        <v>205</v>
      </c>
      <c r="C32" s="32" t="s">
        <v>204</v>
      </c>
      <c r="D32" s="32"/>
      <c r="E32" s="32">
        <f>SUM(E33:E42)</f>
        <v>83241.97</v>
      </c>
      <c r="F32" s="39"/>
      <c r="G32" s="39"/>
      <c r="H32" s="39"/>
      <c r="I32" s="39"/>
      <c r="J32" s="39"/>
      <c r="K32" s="33"/>
      <c r="L32" s="204"/>
    </row>
    <row r="33" spans="2:12" ht="13.2" x14ac:dyDescent="0.25">
      <c r="B33" s="32"/>
      <c r="C33" s="32" t="s">
        <v>489</v>
      </c>
      <c r="D33" s="129">
        <v>601107</v>
      </c>
      <c r="E33" s="32">
        <v>35980.800000000003</v>
      </c>
      <c r="F33" s="39"/>
      <c r="G33" s="39"/>
      <c r="H33" s="39"/>
      <c r="I33" s="39"/>
      <c r="J33" s="39"/>
      <c r="K33" s="33"/>
      <c r="L33" s="204"/>
    </row>
    <row r="34" spans="2:12" ht="13.2" x14ac:dyDescent="0.25">
      <c r="B34" s="32"/>
      <c r="C34" s="32" t="s">
        <v>489</v>
      </c>
      <c r="D34" s="129">
        <v>6020107</v>
      </c>
      <c r="E34" s="32">
        <v>3123.88</v>
      </c>
      <c r="F34" s="39"/>
      <c r="G34" s="39"/>
      <c r="H34" s="39"/>
      <c r="I34" s="39"/>
      <c r="J34" s="39"/>
      <c r="K34" s="33"/>
      <c r="L34" s="204"/>
    </row>
    <row r="35" spans="2:12" ht="13.2" x14ac:dyDescent="0.25">
      <c r="B35" s="32"/>
      <c r="C35" s="32" t="s">
        <v>489</v>
      </c>
      <c r="D35" s="129">
        <v>60300107</v>
      </c>
      <c r="E35" s="32">
        <v>1886.54</v>
      </c>
      <c r="F35" s="39"/>
      <c r="G35" s="39"/>
      <c r="H35" s="39"/>
      <c r="I35" s="39"/>
      <c r="J35" s="39"/>
      <c r="K35" s="33"/>
      <c r="L35" s="204"/>
    </row>
    <row r="36" spans="2:12" ht="13.2" x14ac:dyDescent="0.25">
      <c r="B36" s="32"/>
      <c r="C36" s="32" t="s">
        <v>489</v>
      </c>
      <c r="D36" s="129">
        <v>60400107</v>
      </c>
      <c r="E36" s="32">
        <v>517.09</v>
      </c>
      <c r="F36" s="39"/>
      <c r="G36" s="39"/>
      <c r="H36" s="39"/>
      <c r="I36" s="39"/>
      <c r="J36" s="39"/>
      <c r="K36" s="33"/>
      <c r="L36" s="204"/>
    </row>
    <row r="37" spans="2:12" ht="13.2" x14ac:dyDescent="0.25">
      <c r="B37" s="32"/>
      <c r="C37" s="32" t="s">
        <v>489</v>
      </c>
      <c r="D37" s="128">
        <v>60500107</v>
      </c>
      <c r="E37" s="32">
        <v>945.17</v>
      </c>
      <c r="F37" s="39"/>
      <c r="G37" s="39"/>
      <c r="H37" s="39"/>
      <c r="I37" s="39"/>
      <c r="J37" s="39"/>
      <c r="K37" s="33"/>
      <c r="L37" s="204"/>
    </row>
    <row r="38" spans="2:12" ht="13.2" x14ac:dyDescent="0.25">
      <c r="B38" s="32"/>
      <c r="C38" s="32" t="s">
        <v>491</v>
      </c>
      <c r="D38" s="129">
        <v>6012090</v>
      </c>
      <c r="E38" s="32">
        <v>34569.74</v>
      </c>
      <c r="F38" s="39"/>
      <c r="G38" s="39"/>
      <c r="H38" s="39"/>
      <c r="I38" s="39"/>
      <c r="J38" s="39"/>
      <c r="K38" s="33"/>
      <c r="L38" s="204"/>
    </row>
    <row r="39" spans="2:12" ht="13.2" x14ac:dyDescent="0.25">
      <c r="B39" s="32"/>
      <c r="C39" s="32" t="s">
        <v>491</v>
      </c>
      <c r="D39" s="129">
        <v>6022007</v>
      </c>
      <c r="E39" s="32">
        <v>3001.37</v>
      </c>
      <c r="F39" s="39"/>
      <c r="G39" s="39"/>
      <c r="H39" s="39"/>
      <c r="I39" s="39"/>
      <c r="J39" s="39"/>
      <c r="K39" s="33"/>
      <c r="L39" s="204"/>
    </row>
    <row r="40" spans="2:12" ht="13.2" x14ac:dyDescent="0.25">
      <c r="B40" s="32"/>
      <c r="C40" s="32" t="s">
        <v>490</v>
      </c>
      <c r="D40" s="129">
        <v>60300207</v>
      </c>
      <c r="E40" s="32">
        <v>1812.45</v>
      </c>
      <c r="F40" s="39"/>
      <c r="G40" s="39"/>
      <c r="H40" s="39"/>
      <c r="I40" s="39"/>
      <c r="J40" s="39"/>
      <c r="K40" s="33"/>
      <c r="L40" s="204"/>
    </row>
    <row r="41" spans="2:12" ht="13.2" x14ac:dyDescent="0.25">
      <c r="B41" s="32"/>
      <c r="C41" s="32" t="s">
        <v>490</v>
      </c>
      <c r="D41" s="129">
        <v>60400207</v>
      </c>
      <c r="E41" s="32">
        <v>496.83</v>
      </c>
      <c r="F41" s="39"/>
      <c r="G41" s="39"/>
      <c r="H41" s="39"/>
      <c r="I41" s="39"/>
      <c r="J41" s="39"/>
      <c r="K41" s="33"/>
      <c r="L41" s="204"/>
    </row>
    <row r="42" spans="2:12" ht="13.2" x14ac:dyDescent="0.25">
      <c r="B42" s="32"/>
      <c r="C42" s="32" t="s">
        <v>490</v>
      </c>
      <c r="D42" s="128">
        <v>60500207</v>
      </c>
      <c r="E42" s="32">
        <v>908.1</v>
      </c>
      <c r="F42" s="39"/>
      <c r="G42" s="39"/>
      <c r="H42" s="39"/>
      <c r="I42" s="39"/>
      <c r="J42" s="39"/>
      <c r="K42" s="33"/>
      <c r="L42" s="204"/>
    </row>
    <row r="43" spans="2:12" ht="13.2" x14ac:dyDescent="0.25">
      <c r="B43" s="32" t="s">
        <v>203</v>
      </c>
      <c r="C43" s="32" t="s">
        <v>202</v>
      </c>
      <c r="D43" s="32"/>
      <c r="E43" s="32"/>
      <c r="F43" s="39"/>
      <c r="G43" s="39"/>
      <c r="H43" s="39"/>
      <c r="I43" s="39"/>
      <c r="J43" s="39"/>
      <c r="K43" s="33"/>
      <c r="L43" s="204"/>
    </row>
    <row r="44" spans="2:12" ht="13.2" x14ac:dyDescent="0.25">
      <c r="B44" s="33" t="s">
        <v>201</v>
      </c>
      <c r="C44" s="33" t="s">
        <v>200</v>
      </c>
      <c r="D44" s="33"/>
      <c r="E44" s="33">
        <f>E45+E53+E54</f>
        <v>172625.27</v>
      </c>
      <c r="F44" s="39"/>
      <c r="G44" s="39"/>
      <c r="H44" s="39"/>
      <c r="I44" s="39"/>
      <c r="J44" s="39"/>
      <c r="K44" s="33">
        <f t="shared" si="0"/>
        <v>172625.27</v>
      </c>
      <c r="L44" s="204"/>
    </row>
    <row r="45" spans="2:12" ht="13.2" x14ac:dyDescent="0.25">
      <c r="B45" s="32" t="s">
        <v>199</v>
      </c>
      <c r="C45" s="32" t="s">
        <v>198</v>
      </c>
      <c r="D45" s="32"/>
      <c r="E45" s="172">
        <f>SUM(E46:E52)</f>
        <v>172625.27</v>
      </c>
      <c r="F45" s="39"/>
      <c r="G45" s="39"/>
      <c r="H45" s="39"/>
      <c r="I45" s="39"/>
      <c r="J45" s="39"/>
      <c r="K45" s="33"/>
      <c r="L45" s="204"/>
    </row>
    <row r="46" spans="2:12" ht="13.2" x14ac:dyDescent="0.25">
      <c r="B46" s="32"/>
      <c r="C46" s="32" t="s">
        <v>487</v>
      </c>
      <c r="D46" s="129">
        <v>60500108</v>
      </c>
      <c r="E46" s="32">
        <v>12.08</v>
      </c>
      <c r="F46" s="39"/>
      <c r="G46" s="39"/>
      <c r="H46" s="39"/>
      <c r="I46" s="39"/>
      <c r="J46" s="39"/>
      <c r="K46" s="33"/>
      <c r="L46" s="204"/>
    </row>
    <row r="47" spans="2:12" ht="13.2" x14ac:dyDescent="0.25">
      <c r="B47" s="32"/>
      <c r="C47" s="32" t="s">
        <v>488</v>
      </c>
      <c r="D47" s="129">
        <v>603002070</v>
      </c>
      <c r="E47" s="32">
        <v>110.36</v>
      </c>
      <c r="F47" s="39"/>
      <c r="G47" s="39"/>
      <c r="H47" s="39"/>
      <c r="I47" s="39"/>
      <c r="J47" s="39"/>
      <c r="K47" s="33"/>
      <c r="L47" s="204"/>
    </row>
    <row r="48" spans="2:12" ht="13.2" x14ac:dyDescent="0.25">
      <c r="B48" s="32"/>
      <c r="C48" s="32" t="s">
        <v>488</v>
      </c>
      <c r="D48" s="129">
        <v>60220070</v>
      </c>
      <c r="E48" s="32">
        <v>111.24</v>
      </c>
      <c r="F48" s="39"/>
      <c r="G48" s="39"/>
      <c r="H48" s="39"/>
      <c r="I48" s="39"/>
      <c r="J48" s="39"/>
      <c r="K48" s="33"/>
      <c r="L48" s="204"/>
    </row>
    <row r="49" spans="2:12" ht="13.2" x14ac:dyDescent="0.25">
      <c r="B49" s="32"/>
      <c r="C49" s="32" t="s">
        <v>492</v>
      </c>
      <c r="D49" s="129">
        <v>60001060</v>
      </c>
      <c r="E49" s="32">
        <v>161802.85999999999</v>
      </c>
      <c r="F49" s="39"/>
      <c r="G49" s="39"/>
      <c r="H49" s="39"/>
      <c r="I49" s="39"/>
      <c r="J49" s="39"/>
      <c r="K49" s="33"/>
      <c r="L49" s="204"/>
    </row>
    <row r="50" spans="2:12" ht="13.2" x14ac:dyDescent="0.25">
      <c r="B50" s="32"/>
      <c r="C50" s="32" t="s">
        <v>492</v>
      </c>
      <c r="D50" s="129">
        <v>60001061</v>
      </c>
      <c r="E50" s="32">
        <v>1827.42</v>
      </c>
      <c r="F50" s="39"/>
      <c r="G50" s="39"/>
      <c r="H50" s="39"/>
      <c r="I50" s="39"/>
      <c r="J50" s="39"/>
      <c r="K50" s="33"/>
      <c r="L50" s="204"/>
    </row>
    <row r="51" spans="2:12" ht="13.2" x14ac:dyDescent="0.25">
      <c r="B51" s="32"/>
      <c r="C51" s="32" t="s">
        <v>492</v>
      </c>
      <c r="D51" s="129">
        <v>60001062</v>
      </c>
      <c r="E51" s="32">
        <v>8215.7999999999993</v>
      </c>
      <c r="F51" s="39"/>
      <c r="G51" s="39"/>
      <c r="H51" s="39"/>
      <c r="I51" s="39"/>
      <c r="J51" s="39"/>
      <c r="K51" s="33"/>
      <c r="L51" s="204"/>
    </row>
    <row r="52" spans="2:12" ht="13.2" x14ac:dyDescent="0.25">
      <c r="B52" s="32"/>
      <c r="C52" s="32" t="s">
        <v>492</v>
      </c>
      <c r="D52" s="129">
        <v>60001063</v>
      </c>
      <c r="E52" s="32">
        <v>545.51</v>
      </c>
      <c r="F52" s="39"/>
      <c r="G52" s="39"/>
      <c r="H52" s="39"/>
      <c r="I52" s="39"/>
      <c r="J52" s="39"/>
      <c r="K52" s="33"/>
      <c r="L52" s="204"/>
    </row>
    <row r="53" spans="2:12" ht="13.2" x14ac:dyDescent="0.25">
      <c r="B53" s="32" t="s">
        <v>197</v>
      </c>
      <c r="C53" s="32" t="s">
        <v>196</v>
      </c>
      <c r="D53" s="32"/>
      <c r="E53" s="32"/>
      <c r="F53" s="39"/>
      <c r="G53" s="39"/>
      <c r="H53" s="39"/>
      <c r="I53" s="39"/>
      <c r="J53" s="39"/>
      <c r="K53" s="33"/>
      <c r="L53" s="204"/>
    </row>
    <row r="54" spans="2:12" ht="13.2" x14ac:dyDescent="0.25">
      <c r="B54" s="32" t="s">
        <v>195</v>
      </c>
      <c r="C54" s="32" t="s">
        <v>194</v>
      </c>
      <c r="D54" s="32"/>
      <c r="E54" s="32"/>
      <c r="F54" s="39"/>
      <c r="G54" s="39"/>
      <c r="H54" s="39"/>
      <c r="I54" s="39"/>
      <c r="J54" s="39"/>
      <c r="K54" s="33"/>
      <c r="L54" s="204"/>
    </row>
    <row r="55" spans="2:12" ht="13.2" x14ac:dyDescent="0.25">
      <c r="B55" s="33" t="s">
        <v>193</v>
      </c>
      <c r="C55" s="33" t="s">
        <v>192</v>
      </c>
      <c r="D55" s="33"/>
      <c r="E55" s="33">
        <f>SUM(E56:E57)</f>
        <v>2811.7</v>
      </c>
      <c r="F55" s="39"/>
      <c r="G55" s="39"/>
      <c r="H55" s="39"/>
      <c r="I55" s="39"/>
      <c r="J55" s="39"/>
      <c r="K55" s="33">
        <f t="shared" si="0"/>
        <v>2811.7</v>
      </c>
      <c r="L55" s="204"/>
    </row>
    <row r="56" spans="2:12" ht="13.2" x14ac:dyDescent="0.25">
      <c r="B56" s="32" t="s">
        <v>191</v>
      </c>
      <c r="C56" s="32" t="s">
        <v>190</v>
      </c>
      <c r="D56" s="32"/>
      <c r="E56" s="32"/>
      <c r="F56" s="39"/>
      <c r="G56" s="39"/>
      <c r="H56" s="39"/>
      <c r="I56" s="39"/>
      <c r="J56" s="39"/>
      <c r="K56" s="33"/>
      <c r="L56" s="204"/>
    </row>
    <row r="57" spans="2:12" ht="13.2" x14ac:dyDescent="0.25">
      <c r="B57" s="32" t="s">
        <v>189</v>
      </c>
      <c r="C57" s="32" t="s">
        <v>188</v>
      </c>
      <c r="D57" s="32">
        <v>6203</v>
      </c>
      <c r="E57" s="32">
        <v>2811.7</v>
      </c>
      <c r="F57" s="39"/>
      <c r="G57" s="39"/>
      <c r="H57" s="39"/>
      <c r="I57" s="39"/>
      <c r="J57" s="39"/>
      <c r="K57" s="33"/>
      <c r="L57" s="204"/>
    </row>
    <row r="58" spans="2:12" ht="13.2" x14ac:dyDescent="0.25">
      <c r="B58" s="40" t="s">
        <v>187</v>
      </c>
      <c r="C58" s="33" t="s">
        <v>186</v>
      </c>
      <c r="D58" s="33"/>
      <c r="E58" s="33">
        <f>E59+E60+E63+E64</f>
        <v>4652.3999999999996</v>
      </c>
      <c r="F58" s="39"/>
      <c r="G58" s="39"/>
      <c r="H58" s="39"/>
      <c r="I58" s="39"/>
      <c r="J58" s="39"/>
      <c r="K58" s="33">
        <f t="shared" si="0"/>
        <v>4652.3999999999996</v>
      </c>
      <c r="L58" s="204"/>
    </row>
    <row r="59" spans="2:12" ht="13.2" x14ac:dyDescent="0.25">
      <c r="B59" s="41" t="s">
        <v>185</v>
      </c>
      <c r="C59" s="32" t="s">
        <v>184</v>
      </c>
      <c r="D59" s="32"/>
      <c r="E59" s="172"/>
      <c r="F59" s="39"/>
      <c r="G59" s="39"/>
      <c r="H59" s="39"/>
      <c r="I59" s="39"/>
      <c r="J59" s="39"/>
      <c r="K59" s="33"/>
      <c r="L59" s="204"/>
    </row>
    <row r="60" spans="2:12" ht="13.2" x14ac:dyDescent="0.25">
      <c r="B60" s="41" t="s">
        <v>183</v>
      </c>
      <c r="C60" s="32" t="s">
        <v>182</v>
      </c>
      <c r="D60" s="1"/>
      <c r="E60" s="172">
        <f>SUM(E61:E62)</f>
        <v>4652.3999999999996</v>
      </c>
      <c r="F60" s="39"/>
      <c r="G60" s="39"/>
      <c r="H60" s="39"/>
      <c r="I60" s="39"/>
      <c r="J60" s="39"/>
      <c r="K60" s="33"/>
      <c r="L60" s="204"/>
    </row>
    <row r="61" spans="2:12" ht="13.2" x14ac:dyDescent="0.25">
      <c r="B61" s="130" t="s">
        <v>493</v>
      </c>
      <c r="C61" s="32"/>
      <c r="D61" s="129">
        <v>60111424</v>
      </c>
      <c r="E61" s="32">
        <v>4632</v>
      </c>
      <c r="F61" s="39"/>
      <c r="G61" s="39"/>
      <c r="H61" s="39"/>
      <c r="I61" s="39"/>
      <c r="J61" s="39"/>
      <c r="K61" s="33"/>
      <c r="L61" s="204"/>
    </row>
    <row r="62" spans="2:12" ht="13.2" x14ac:dyDescent="0.25">
      <c r="B62" s="130" t="s">
        <v>494</v>
      </c>
      <c r="C62" s="32"/>
      <c r="D62" s="129">
        <v>6030011524</v>
      </c>
      <c r="E62" s="32">
        <v>20.399999999999999</v>
      </c>
      <c r="F62" s="39"/>
      <c r="G62" s="39"/>
      <c r="H62" s="39"/>
      <c r="I62" s="39"/>
      <c r="J62" s="39"/>
      <c r="K62" s="33"/>
      <c r="L62" s="204"/>
    </row>
    <row r="63" spans="2:12" ht="13.2" x14ac:dyDescent="0.25">
      <c r="B63" s="41" t="s">
        <v>181</v>
      </c>
      <c r="C63" s="32" t="s">
        <v>180</v>
      </c>
      <c r="D63" s="32"/>
      <c r="E63" s="32"/>
      <c r="F63" s="39"/>
      <c r="G63" s="39"/>
      <c r="H63" s="39"/>
      <c r="I63" s="39"/>
      <c r="J63" s="39"/>
      <c r="K63" s="33"/>
      <c r="L63" s="204"/>
    </row>
    <row r="64" spans="2:12" ht="13.2" x14ac:dyDescent="0.25">
      <c r="B64" s="41" t="s">
        <v>179</v>
      </c>
      <c r="C64" s="32" t="s">
        <v>178</v>
      </c>
      <c r="D64" s="32"/>
      <c r="E64" s="32"/>
      <c r="F64" s="39"/>
      <c r="G64" s="39"/>
      <c r="H64" s="39"/>
      <c r="I64" s="39"/>
      <c r="J64" s="39"/>
      <c r="K64" s="33"/>
      <c r="L64" s="204"/>
    </row>
    <row r="65" spans="2:12" ht="13.2" x14ac:dyDescent="0.25">
      <c r="B65" s="40" t="s">
        <v>177</v>
      </c>
      <c r="C65" s="33" t="s">
        <v>176</v>
      </c>
      <c r="D65" s="133"/>
      <c r="E65" s="138">
        <f>E66+E67+E76+E79+E82+E85+E89+E93+E98+E101+E105+E108+E114+E120+E126+E142+E145+E148+E152+E167+E170</f>
        <v>462265.99000000005</v>
      </c>
      <c r="F65" s="42"/>
      <c r="G65" s="42"/>
      <c r="H65" s="42"/>
      <c r="I65" s="42"/>
      <c r="J65" s="42"/>
      <c r="K65" s="33">
        <f t="shared" si="0"/>
        <v>462265.99000000005</v>
      </c>
      <c r="L65" s="204"/>
    </row>
    <row r="66" spans="2:12" ht="13.2" x14ac:dyDescent="0.25">
      <c r="B66" s="126" t="s">
        <v>498</v>
      </c>
      <c r="C66" s="124" t="s">
        <v>497</v>
      </c>
      <c r="D66" s="134">
        <v>61009313</v>
      </c>
      <c r="E66" s="137">
        <v>12299.76</v>
      </c>
      <c r="F66" s="123"/>
      <c r="G66" s="123"/>
      <c r="H66" s="123"/>
      <c r="I66" s="123"/>
      <c r="J66" s="123"/>
      <c r="K66" s="33"/>
      <c r="L66" s="204"/>
    </row>
    <row r="67" spans="2:12" ht="13.2" x14ac:dyDescent="0.25">
      <c r="B67" s="135" t="s">
        <v>500</v>
      </c>
      <c r="C67" s="136" t="s">
        <v>499</v>
      </c>
      <c r="D67" s="129"/>
      <c r="E67" s="138">
        <f>SUM(E68:E75)</f>
        <v>18057</v>
      </c>
      <c r="F67" s="123"/>
      <c r="G67" s="123"/>
      <c r="H67" s="123"/>
      <c r="I67" s="123"/>
      <c r="J67" s="123"/>
      <c r="K67" s="33"/>
      <c r="L67" s="204"/>
    </row>
    <row r="68" spans="2:12" ht="13.2" x14ac:dyDescent="0.25">
      <c r="B68" s="161" t="s">
        <v>493</v>
      </c>
      <c r="C68" s="136" t="s">
        <v>499</v>
      </c>
      <c r="D68" s="129">
        <v>601114500</v>
      </c>
      <c r="E68" s="123">
        <v>715.2</v>
      </c>
      <c r="F68" s="123"/>
      <c r="G68" s="123"/>
      <c r="H68" s="123"/>
      <c r="I68" s="123"/>
      <c r="J68" s="123"/>
      <c r="K68" s="33"/>
      <c r="L68" s="204"/>
    </row>
    <row r="69" spans="2:12" ht="13.2" x14ac:dyDescent="0.25">
      <c r="B69" s="161" t="s">
        <v>494</v>
      </c>
      <c r="C69" s="136" t="s">
        <v>499</v>
      </c>
      <c r="D69" s="129">
        <v>601114505</v>
      </c>
      <c r="E69" s="123">
        <v>364.32</v>
      </c>
      <c r="F69" s="123"/>
      <c r="G69" s="123"/>
      <c r="H69" s="123"/>
      <c r="I69" s="123"/>
      <c r="J69" s="123"/>
      <c r="K69" s="33"/>
      <c r="L69" s="204"/>
    </row>
    <row r="70" spans="2:12" ht="13.2" x14ac:dyDescent="0.25">
      <c r="B70" s="161" t="s">
        <v>495</v>
      </c>
      <c r="C70" s="136" t="s">
        <v>499</v>
      </c>
      <c r="D70" s="129">
        <v>602011505</v>
      </c>
      <c r="E70" s="123">
        <v>602.28</v>
      </c>
      <c r="F70" s="123"/>
      <c r="G70" s="123"/>
      <c r="H70" s="123"/>
      <c r="I70" s="123"/>
      <c r="J70" s="123"/>
      <c r="K70" s="33"/>
      <c r="L70" s="204"/>
    </row>
    <row r="71" spans="2:12" ht="13.2" x14ac:dyDescent="0.25">
      <c r="B71" s="161" t="s">
        <v>496</v>
      </c>
      <c r="C71" s="136" t="s">
        <v>499</v>
      </c>
      <c r="D71" s="129">
        <v>601114501</v>
      </c>
      <c r="E71" s="123">
        <v>12697.68</v>
      </c>
      <c r="F71" s="123"/>
      <c r="G71" s="123"/>
      <c r="H71" s="123"/>
      <c r="I71" s="123"/>
      <c r="J71" s="123"/>
      <c r="K71" s="33"/>
      <c r="L71" s="204"/>
    </row>
    <row r="72" spans="2:12" ht="13.2" x14ac:dyDescent="0.25">
      <c r="B72" s="161" t="s">
        <v>538</v>
      </c>
      <c r="C72" s="136" t="s">
        <v>499</v>
      </c>
      <c r="D72" s="129">
        <v>602011501</v>
      </c>
      <c r="E72" s="123">
        <v>977.52</v>
      </c>
      <c r="F72" s="123"/>
      <c r="G72" s="123"/>
      <c r="H72" s="123"/>
      <c r="I72" s="123"/>
      <c r="J72" s="123"/>
      <c r="K72" s="33"/>
      <c r="L72" s="204"/>
    </row>
    <row r="73" spans="2:12" ht="13.2" x14ac:dyDescent="0.25">
      <c r="B73" s="161" t="s">
        <v>539</v>
      </c>
      <c r="C73" s="136" t="s">
        <v>499</v>
      </c>
      <c r="D73" s="129">
        <v>603001161</v>
      </c>
      <c r="E73" s="123">
        <v>1043.4000000000001</v>
      </c>
      <c r="F73" s="123"/>
      <c r="G73" s="123"/>
      <c r="H73" s="123"/>
      <c r="I73" s="123"/>
      <c r="J73" s="123"/>
      <c r="K73" s="33"/>
      <c r="L73" s="204"/>
    </row>
    <row r="74" spans="2:12" ht="13.2" x14ac:dyDescent="0.25">
      <c r="B74" s="161" t="s">
        <v>540</v>
      </c>
      <c r="C74" s="136" t="s">
        <v>499</v>
      </c>
      <c r="D74" s="129">
        <v>605001501</v>
      </c>
      <c r="E74" s="123">
        <v>1497.48</v>
      </c>
      <c r="F74" s="123"/>
      <c r="G74" s="123"/>
      <c r="H74" s="123"/>
      <c r="I74" s="123"/>
      <c r="J74" s="123"/>
      <c r="K74" s="33"/>
      <c r="L74" s="204"/>
    </row>
    <row r="75" spans="2:12" ht="13.2" x14ac:dyDescent="0.25">
      <c r="B75" s="161" t="s">
        <v>541</v>
      </c>
      <c r="C75" s="136" t="s">
        <v>499</v>
      </c>
      <c r="D75" s="129">
        <v>6040011501</v>
      </c>
      <c r="E75" s="123">
        <v>159.12</v>
      </c>
      <c r="F75" s="123"/>
      <c r="G75" s="123"/>
      <c r="H75" s="123"/>
      <c r="I75" s="123"/>
      <c r="J75" s="123"/>
      <c r="K75" s="33"/>
      <c r="L75" s="204"/>
    </row>
    <row r="76" spans="2:12" ht="13.2" x14ac:dyDescent="0.25">
      <c r="B76" s="135" t="s">
        <v>502</v>
      </c>
      <c r="C76" s="140" t="s">
        <v>501</v>
      </c>
      <c r="D76" s="139"/>
      <c r="E76" s="138">
        <f>SUM(E77:E78)</f>
        <v>127.35000000000001</v>
      </c>
      <c r="F76" s="123"/>
      <c r="G76" s="123"/>
      <c r="H76" s="123"/>
      <c r="I76" s="123"/>
      <c r="J76" s="123"/>
      <c r="K76" s="33"/>
      <c r="L76" s="204"/>
    </row>
    <row r="77" spans="2:12" ht="13.2" x14ac:dyDescent="0.25">
      <c r="B77" s="161" t="s">
        <v>466</v>
      </c>
      <c r="C77" s="140" t="s">
        <v>501</v>
      </c>
      <c r="D77" s="129">
        <v>601114502</v>
      </c>
      <c r="E77" s="123">
        <v>37.590000000000003</v>
      </c>
      <c r="F77" s="123"/>
      <c r="G77" s="123"/>
      <c r="H77" s="123"/>
      <c r="I77" s="123"/>
      <c r="J77" s="123"/>
      <c r="K77" s="33"/>
      <c r="L77" s="204"/>
    </row>
    <row r="78" spans="2:12" ht="13.2" x14ac:dyDescent="0.25">
      <c r="B78" s="161" t="s">
        <v>467</v>
      </c>
      <c r="C78" s="140" t="s">
        <v>501</v>
      </c>
      <c r="D78" s="129">
        <v>602011502</v>
      </c>
      <c r="E78" s="123">
        <v>89.76</v>
      </c>
      <c r="F78" s="123"/>
      <c r="G78" s="123"/>
      <c r="H78" s="123"/>
      <c r="I78" s="123"/>
      <c r="J78" s="123"/>
      <c r="K78" s="33"/>
      <c r="L78" s="204"/>
    </row>
    <row r="79" spans="2:12" ht="13.2" x14ac:dyDescent="0.25">
      <c r="B79" s="135" t="s">
        <v>504</v>
      </c>
      <c r="C79" s="141" t="s">
        <v>503</v>
      </c>
      <c r="D79" s="142"/>
      <c r="E79" s="137">
        <f>SUM(E80:E81)</f>
        <v>1731.84</v>
      </c>
      <c r="F79" s="123"/>
      <c r="G79" s="123"/>
      <c r="H79" s="123"/>
      <c r="I79" s="123"/>
      <c r="J79" s="123"/>
      <c r="K79" s="33"/>
      <c r="L79" s="204"/>
    </row>
    <row r="80" spans="2:12" ht="13.2" x14ac:dyDescent="0.25">
      <c r="B80" s="161" t="s">
        <v>473</v>
      </c>
      <c r="C80" s="141" t="s">
        <v>503</v>
      </c>
      <c r="D80" s="129">
        <v>6030011600</v>
      </c>
      <c r="E80" s="123">
        <v>11.52</v>
      </c>
      <c r="F80" s="123"/>
      <c r="G80" s="123"/>
      <c r="H80" s="123"/>
      <c r="I80" s="123"/>
      <c r="J80" s="123"/>
      <c r="K80" s="33"/>
      <c r="L80" s="204"/>
    </row>
    <row r="81" spans="2:12" ht="13.2" x14ac:dyDescent="0.25">
      <c r="B81" s="161" t="s">
        <v>474</v>
      </c>
      <c r="C81" s="141" t="s">
        <v>503</v>
      </c>
      <c r="D81" s="129">
        <v>6050011500</v>
      </c>
      <c r="E81" s="123">
        <v>1720.32</v>
      </c>
      <c r="F81" s="123"/>
      <c r="G81" s="123"/>
      <c r="H81" s="123"/>
      <c r="I81" s="123"/>
      <c r="J81" s="123"/>
      <c r="K81" s="33"/>
      <c r="L81" s="204"/>
    </row>
    <row r="82" spans="2:12" ht="13.2" x14ac:dyDescent="0.25">
      <c r="B82" s="135" t="s">
        <v>505</v>
      </c>
      <c r="C82" s="140" t="s">
        <v>506</v>
      </c>
      <c r="D82" s="139"/>
      <c r="E82" s="138">
        <f>SUM(E83:E84)</f>
        <v>1316.3999999999999</v>
      </c>
      <c r="F82" s="123"/>
      <c r="G82" s="123"/>
      <c r="H82" s="123"/>
      <c r="I82" s="123"/>
      <c r="J82" s="123"/>
      <c r="K82" s="33"/>
      <c r="L82" s="204"/>
    </row>
    <row r="83" spans="2:12" ht="13.2" x14ac:dyDescent="0.25">
      <c r="B83" s="161" t="s">
        <v>482</v>
      </c>
      <c r="C83" s="140" t="s">
        <v>506</v>
      </c>
      <c r="D83" s="129">
        <v>601114504</v>
      </c>
      <c r="E83" s="123">
        <v>1290.1199999999999</v>
      </c>
      <c r="F83" s="123"/>
      <c r="G83" s="123"/>
      <c r="H83" s="123"/>
      <c r="I83" s="123"/>
      <c r="J83" s="123"/>
      <c r="K83" s="33"/>
      <c r="L83" s="204"/>
    </row>
    <row r="84" spans="2:12" ht="13.2" x14ac:dyDescent="0.25">
      <c r="B84" s="161" t="s">
        <v>483</v>
      </c>
      <c r="C84" s="140" t="s">
        <v>506</v>
      </c>
      <c r="D84" s="129">
        <v>603001164</v>
      </c>
      <c r="E84" s="123">
        <v>26.28</v>
      </c>
      <c r="F84" s="123"/>
      <c r="G84" s="123"/>
      <c r="H84" s="123"/>
      <c r="I84" s="123"/>
      <c r="J84" s="123"/>
      <c r="K84" s="33"/>
      <c r="L84" s="204"/>
    </row>
    <row r="85" spans="2:12" ht="13.2" x14ac:dyDescent="0.25">
      <c r="B85" s="135" t="s">
        <v>507</v>
      </c>
      <c r="C85" s="129" t="s">
        <v>508</v>
      </c>
      <c r="D85" s="129"/>
      <c r="E85" s="138">
        <f>SUM(E86:E88)</f>
        <v>9917.1299999999992</v>
      </c>
      <c r="F85" s="123"/>
      <c r="G85" s="123"/>
      <c r="H85" s="123"/>
      <c r="I85" s="123"/>
      <c r="J85" s="123"/>
      <c r="K85" s="33"/>
      <c r="L85" s="204"/>
    </row>
    <row r="86" spans="2:12" ht="13.2" x14ac:dyDescent="0.25">
      <c r="B86" s="162" t="s">
        <v>542</v>
      </c>
      <c r="C86" s="129" t="s">
        <v>508</v>
      </c>
      <c r="D86" s="128">
        <v>601114508</v>
      </c>
      <c r="E86" s="123">
        <v>9328.32</v>
      </c>
      <c r="F86" s="123"/>
      <c r="G86" s="123"/>
      <c r="H86" s="123"/>
      <c r="I86" s="123"/>
      <c r="J86" s="123"/>
      <c r="K86" s="33"/>
      <c r="L86" s="204"/>
    </row>
    <row r="87" spans="2:12" ht="13.2" x14ac:dyDescent="0.25">
      <c r="B87" s="162" t="s">
        <v>543</v>
      </c>
      <c r="C87" s="129" t="s">
        <v>508</v>
      </c>
      <c r="D87" s="129">
        <v>602011508</v>
      </c>
      <c r="E87" s="123">
        <v>389.25</v>
      </c>
      <c r="F87" s="123"/>
      <c r="G87" s="123"/>
      <c r="H87" s="123"/>
      <c r="I87" s="123"/>
      <c r="J87" s="123"/>
      <c r="K87" s="33"/>
      <c r="L87" s="204"/>
    </row>
    <row r="88" spans="2:12" ht="13.2" x14ac:dyDescent="0.25">
      <c r="B88" s="162" t="s">
        <v>544</v>
      </c>
      <c r="C88" s="129" t="s">
        <v>508</v>
      </c>
      <c r="D88" s="129">
        <v>603001168</v>
      </c>
      <c r="E88" s="123">
        <v>199.56</v>
      </c>
      <c r="F88" s="123"/>
      <c r="G88" s="123"/>
      <c r="H88" s="123"/>
      <c r="I88" s="123"/>
      <c r="J88" s="123"/>
      <c r="K88" s="33"/>
      <c r="L88" s="204"/>
    </row>
    <row r="89" spans="2:12" ht="13.2" x14ac:dyDescent="0.25">
      <c r="B89" s="143" t="s">
        <v>510</v>
      </c>
      <c r="C89" s="129" t="s">
        <v>509</v>
      </c>
      <c r="D89" s="139"/>
      <c r="E89" s="138">
        <f>SUM(E90:E92)</f>
        <v>3765</v>
      </c>
      <c r="F89" s="123"/>
      <c r="G89" s="123"/>
      <c r="H89" s="123"/>
      <c r="I89" s="123"/>
      <c r="J89" s="123"/>
      <c r="K89" s="33"/>
      <c r="L89" s="204"/>
    </row>
    <row r="90" spans="2:12" ht="13.2" x14ac:dyDescent="0.25">
      <c r="B90" s="162" t="s">
        <v>545</v>
      </c>
      <c r="C90" s="129" t="s">
        <v>509</v>
      </c>
      <c r="D90" s="128">
        <v>601114509</v>
      </c>
      <c r="E90" s="123">
        <v>3013.08</v>
      </c>
      <c r="F90" s="123"/>
      <c r="G90" s="123"/>
      <c r="H90" s="123"/>
      <c r="I90" s="123"/>
      <c r="J90" s="123"/>
      <c r="K90" s="33"/>
      <c r="L90" s="204"/>
    </row>
    <row r="91" spans="2:12" ht="13.2" x14ac:dyDescent="0.25">
      <c r="B91" s="162" t="s">
        <v>546</v>
      </c>
      <c r="C91" s="129" t="s">
        <v>509</v>
      </c>
      <c r="D91" s="139">
        <v>604001509</v>
      </c>
      <c r="E91" s="123">
        <v>376.92</v>
      </c>
      <c r="F91" s="123"/>
      <c r="G91" s="123"/>
      <c r="H91" s="123"/>
      <c r="I91" s="123"/>
      <c r="J91" s="123"/>
      <c r="K91" s="33"/>
      <c r="L91" s="204"/>
    </row>
    <row r="92" spans="2:12" ht="13.2" x14ac:dyDescent="0.25">
      <c r="B92" s="162" t="s">
        <v>547</v>
      </c>
      <c r="C92" s="129" t="s">
        <v>509</v>
      </c>
      <c r="D92" s="139">
        <v>605001509</v>
      </c>
      <c r="E92" s="123">
        <v>375</v>
      </c>
      <c r="F92" s="123"/>
      <c r="G92" s="123"/>
      <c r="H92" s="123"/>
      <c r="I92" s="123"/>
      <c r="J92" s="123"/>
      <c r="K92" s="33"/>
      <c r="L92" s="204"/>
    </row>
    <row r="93" spans="2:12" ht="13.2" x14ac:dyDescent="0.25">
      <c r="B93" s="135" t="s">
        <v>511</v>
      </c>
      <c r="C93" s="140" t="s">
        <v>512</v>
      </c>
      <c r="D93" s="139"/>
      <c r="E93" s="138">
        <f>SUM(E94:E97)</f>
        <v>108314.99</v>
      </c>
      <c r="F93" s="123"/>
      <c r="G93" s="123"/>
      <c r="H93" s="123"/>
      <c r="I93" s="123"/>
      <c r="J93" s="123"/>
      <c r="K93" s="33"/>
      <c r="L93" s="204"/>
    </row>
    <row r="94" spans="2:12" ht="13.2" x14ac:dyDescent="0.25">
      <c r="B94" s="161" t="s">
        <v>548</v>
      </c>
      <c r="C94" s="140" t="s">
        <v>512</v>
      </c>
      <c r="D94" s="128">
        <v>60120806</v>
      </c>
      <c r="E94" s="123">
        <v>99898.19</v>
      </c>
      <c r="F94" s="123"/>
      <c r="G94" s="123"/>
      <c r="H94" s="123"/>
      <c r="I94" s="123"/>
      <c r="J94" s="123"/>
      <c r="K94" s="33"/>
      <c r="L94" s="204"/>
    </row>
    <row r="95" spans="2:12" ht="13.2" x14ac:dyDescent="0.25">
      <c r="B95" s="161" t="s">
        <v>549</v>
      </c>
      <c r="C95" s="140" t="s">
        <v>512</v>
      </c>
      <c r="D95" s="139">
        <v>60220086</v>
      </c>
      <c r="E95" s="123">
        <v>6276.24</v>
      </c>
      <c r="F95" s="123"/>
      <c r="G95" s="123"/>
      <c r="H95" s="123"/>
      <c r="I95" s="123"/>
      <c r="J95" s="123"/>
      <c r="K95" s="33"/>
      <c r="L95" s="204"/>
    </row>
    <row r="96" spans="2:12" ht="13.2" x14ac:dyDescent="0.25">
      <c r="B96" s="161" t="s">
        <v>550</v>
      </c>
      <c r="C96" s="140" t="s">
        <v>512</v>
      </c>
      <c r="D96" s="139">
        <v>603002086</v>
      </c>
      <c r="E96" s="123">
        <v>1154.52</v>
      </c>
      <c r="F96" s="123"/>
      <c r="G96" s="123"/>
      <c r="H96" s="123"/>
      <c r="I96" s="123"/>
      <c r="J96" s="123"/>
      <c r="K96" s="33"/>
      <c r="L96" s="204"/>
    </row>
    <row r="97" spans="2:12" ht="13.2" x14ac:dyDescent="0.25">
      <c r="B97" s="162" t="s">
        <v>551</v>
      </c>
      <c r="C97" s="163" t="s">
        <v>512</v>
      </c>
      <c r="D97" s="129">
        <v>602011506</v>
      </c>
      <c r="E97" s="123">
        <v>986.04</v>
      </c>
      <c r="F97" s="123"/>
      <c r="G97" s="123"/>
      <c r="H97" s="123"/>
      <c r="I97" s="123"/>
      <c r="J97" s="123"/>
      <c r="K97" s="33"/>
      <c r="L97" s="204"/>
    </row>
    <row r="98" spans="2:12" ht="13.2" x14ac:dyDescent="0.25">
      <c r="B98" s="126" t="s">
        <v>513</v>
      </c>
      <c r="C98" s="129" t="s">
        <v>514</v>
      </c>
      <c r="D98" s="139"/>
      <c r="E98" s="138">
        <f>SUM(E99:E100)</f>
        <v>13650.240000000002</v>
      </c>
      <c r="F98" s="123"/>
      <c r="G98" s="123"/>
      <c r="H98" s="123"/>
      <c r="I98" s="123"/>
      <c r="J98" s="123"/>
      <c r="K98" s="33"/>
      <c r="L98" s="204"/>
    </row>
    <row r="99" spans="2:12" ht="13.2" x14ac:dyDescent="0.25">
      <c r="B99" s="162" t="s">
        <v>552</v>
      </c>
      <c r="C99" s="129" t="s">
        <v>514</v>
      </c>
      <c r="D99" s="128">
        <v>61111850</v>
      </c>
      <c r="E99" s="123">
        <v>13615.2</v>
      </c>
      <c r="F99" s="123"/>
      <c r="G99" s="123"/>
      <c r="H99" s="123"/>
      <c r="I99" s="123"/>
      <c r="J99" s="123"/>
      <c r="K99" s="33"/>
      <c r="L99" s="204"/>
    </row>
    <row r="100" spans="2:12" ht="13.2" x14ac:dyDescent="0.25">
      <c r="B100" s="162" t="s">
        <v>553</v>
      </c>
      <c r="C100" s="129" t="s">
        <v>514</v>
      </c>
      <c r="D100" s="144">
        <v>61111851</v>
      </c>
      <c r="E100" s="123">
        <v>35.04</v>
      </c>
      <c r="F100" s="123"/>
      <c r="G100" s="123"/>
      <c r="H100" s="123"/>
      <c r="I100" s="123"/>
      <c r="J100" s="123"/>
      <c r="K100" s="33"/>
      <c r="L100" s="204"/>
    </row>
    <row r="101" spans="2:12" ht="26.4" x14ac:dyDescent="0.25">
      <c r="B101" s="135" t="s">
        <v>515</v>
      </c>
      <c r="C101" s="140" t="s">
        <v>516</v>
      </c>
      <c r="D101" s="129"/>
      <c r="E101" s="138">
        <f>SUM(E102:E104)</f>
        <v>5580.96</v>
      </c>
      <c r="F101" s="123"/>
      <c r="G101" s="123"/>
      <c r="H101" s="123"/>
      <c r="I101" s="123"/>
      <c r="J101" s="123"/>
      <c r="K101" s="33"/>
      <c r="L101" s="204"/>
    </row>
    <row r="102" spans="2:12" ht="26.4" x14ac:dyDescent="0.25">
      <c r="B102" s="162" t="s">
        <v>554</v>
      </c>
      <c r="C102" s="140" t="s">
        <v>516</v>
      </c>
      <c r="D102" s="142">
        <v>601114507</v>
      </c>
      <c r="E102" s="132">
        <v>3748.92</v>
      </c>
      <c r="F102" s="123"/>
      <c r="G102" s="123"/>
      <c r="H102" s="123"/>
      <c r="I102" s="123"/>
      <c r="J102" s="123"/>
      <c r="K102" s="33"/>
      <c r="L102" s="204"/>
    </row>
    <row r="103" spans="2:12" ht="26.4" x14ac:dyDescent="0.25">
      <c r="B103" s="162" t="s">
        <v>555</v>
      </c>
      <c r="C103" s="140" t="s">
        <v>516</v>
      </c>
      <c r="D103" s="146">
        <v>602011507</v>
      </c>
      <c r="E103" s="132">
        <v>1639.92</v>
      </c>
      <c r="F103" s="123"/>
      <c r="G103" s="123"/>
      <c r="H103" s="123"/>
      <c r="I103" s="123"/>
      <c r="J103" s="123"/>
      <c r="K103" s="33"/>
      <c r="L103" s="204"/>
    </row>
    <row r="104" spans="2:12" ht="26.4" x14ac:dyDescent="0.25">
      <c r="B104" s="162" t="s">
        <v>556</v>
      </c>
      <c r="C104" s="140" t="s">
        <v>516</v>
      </c>
      <c r="D104" s="146">
        <v>605001507</v>
      </c>
      <c r="E104" s="132">
        <v>192.12</v>
      </c>
      <c r="F104" s="123"/>
      <c r="G104" s="123"/>
      <c r="H104" s="123"/>
      <c r="I104" s="123"/>
      <c r="J104" s="123"/>
      <c r="K104" s="33"/>
      <c r="L104" s="204"/>
    </row>
    <row r="105" spans="2:12" ht="13.2" x14ac:dyDescent="0.25">
      <c r="B105" s="135" t="s">
        <v>518</v>
      </c>
      <c r="C105" s="140" t="s">
        <v>517</v>
      </c>
      <c r="D105" s="147"/>
      <c r="E105" s="137">
        <f>SUM(E106:E107)</f>
        <v>154653.56</v>
      </c>
      <c r="F105" s="123"/>
      <c r="G105" s="123"/>
      <c r="H105" s="123"/>
      <c r="I105" s="123"/>
      <c r="J105" s="123"/>
      <c r="K105" s="33"/>
      <c r="L105" s="204"/>
    </row>
    <row r="106" spans="2:12" ht="13.2" x14ac:dyDescent="0.25">
      <c r="B106" s="161" t="s">
        <v>557</v>
      </c>
      <c r="C106" s="140" t="s">
        <v>517</v>
      </c>
      <c r="D106" s="129">
        <v>601114519</v>
      </c>
      <c r="E106" s="132">
        <v>154577.96</v>
      </c>
      <c r="F106" s="123"/>
      <c r="G106" s="123"/>
      <c r="H106" s="123"/>
      <c r="I106" s="123"/>
      <c r="J106" s="123"/>
      <c r="K106" s="33"/>
      <c r="L106" s="204"/>
    </row>
    <row r="107" spans="2:12" ht="13.2" x14ac:dyDescent="0.25">
      <c r="B107" s="161" t="s">
        <v>558</v>
      </c>
      <c r="C107" s="140" t="s">
        <v>517</v>
      </c>
      <c r="D107" s="142">
        <v>602011519</v>
      </c>
      <c r="E107" s="132">
        <v>75.599999999999994</v>
      </c>
      <c r="F107" s="123"/>
      <c r="G107" s="123"/>
      <c r="H107" s="123"/>
      <c r="I107" s="123"/>
      <c r="J107" s="123"/>
      <c r="K107" s="33"/>
      <c r="L107" s="204"/>
    </row>
    <row r="108" spans="2:12" ht="13.2" x14ac:dyDescent="0.25">
      <c r="B108" s="135" t="s">
        <v>519</v>
      </c>
      <c r="C108" s="140" t="s">
        <v>520</v>
      </c>
      <c r="D108" s="148"/>
      <c r="E108" s="137">
        <f>SUM(E109:E113)</f>
        <v>37624.5</v>
      </c>
      <c r="F108" s="123"/>
      <c r="G108" s="123"/>
      <c r="H108" s="123"/>
      <c r="I108" s="123"/>
      <c r="J108" s="123"/>
      <c r="K108" s="33"/>
      <c r="L108" s="204"/>
    </row>
    <row r="109" spans="2:12" ht="13.2" x14ac:dyDescent="0.25">
      <c r="B109" s="161" t="s">
        <v>559</v>
      </c>
      <c r="C109" s="140" t="s">
        <v>520</v>
      </c>
      <c r="D109" s="129">
        <v>601114520</v>
      </c>
      <c r="E109" s="132">
        <v>20628.900000000001</v>
      </c>
      <c r="F109" s="123"/>
      <c r="G109" s="123"/>
      <c r="H109" s="123"/>
      <c r="I109" s="123"/>
      <c r="J109" s="123"/>
      <c r="K109" s="33"/>
      <c r="L109" s="204"/>
    </row>
    <row r="110" spans="2:12" ht="13.2" x14ac:dyDescent="0.25">
      <c r="B110" s="161" t="s">
        <v>560</v>
      </c>
      <c r="C110" s="140" t="s">
        <v>520</v>
      </c>
      <c r="D110" s="129">
        <v>602011520</v>
      </c>
      <c r="E110" s="132">
        <v>5785.92</v>
      </c>
      <c r="F110" s="123"/>
      <c r="G110" s="123"/>
      <c r="H110" s="123"/>
      <c r="I110" s="123"/>
      <c r="J110" s="123"/>
      <c r="K110" s="33"/>
      <c r="L110" s="204"/>
    </row>
    <row r="111" spans="2:12" ht="13.2" x14ac:dyDescent="0.25">
      <c r="B111" s="161" t="s">
        <v>561</v>
      </c>
      <c r="C111" s="140" t="s">
        <v>520</v>
      </c>
      <c r="D111" s="129">
        <v>603001180</v>
      </c>
      <c r="E111" s="132">
        <v>4007.04</v>
      </c>
      <c r="F111" s="123"/>
      <c r="G111" s="123"/>
      <c r="H111" s="123"/>
      <c r="I111" s="123"/>
      <c r="J111" s="123"/>
      <c r="K111" s="33"/>
      <c r="L111" s="204"/>
    </row>
    <row r="112" spans="2:12" ht="13.2" x14ac:dyDescent="0.25">
      <c r="B112" s="161" t="s">
        <v>562</v>
      </c>
      <c r="C112" s="140" t="s">
        <v>520</v>
      </c>
      <c r="D112" s="129">
        <v>6040011520</v>
      </c>
      <c r="E112" s="132">
        <v>1353.48</v>
      </c>
      <c r="F112" s="123"/>
      <c r="G112" s="123"/>
      <c r="H112" s="123"/>
      <c r="I112" s="123"/>
      <c r="J112" s="123"/>
      <c r="K112" s="33"/>
      <c r="L112" s="204"/>
    </row>
    <row r="113" spans="2:12" ht="13.2" x14ac:dyDescent="0.25">
      <c r="B113" s="161" t="s">
        <v>563</v>
      </c>
      <c r="C113" s="140" t="s">
        <v>520</v>
      </c>
      <c r="D113" s="129">
        <v>605001520</v>
      </c>
      <c r="E113" s="132">
        <v>5849.16</v>
      </c>
      <c r="F113" s="123"/>
      <c r="G113" s="123"/>
      <c r="H113" s="123"/>
      <c r="I113" s="123"/>
      <c r="J113" s="123"/>
      <c r="K113" s="33"/>
      <c r="L113" s="204"/>
    </row>
    <row r="114" spans="2:12" ht="13.2" x14ac:dyDescent="0.25">
      <c r="B114" s="135" t="s">
        <v>521</v>
      </c>
      <c r="C114" s="140" t="s">
        <v>522</v>
      </c>
      <c r="D114" s="150"/>
      <c r="E114" s="137">
        <f>SUM(E115:E119)</f>
        <v>6911.14</v>
      </c>
      <c r="F114" s="123"/>
      <c r="G114" s="123"/>
      <c r="H114" s="123"/>
      <c r="I114" s="123"/>
      <c r="J114" s="123"/>
      <c r="K114" s="33"/>
      <c r="L114" s="204"/>
    </row>
    <row r="115" spans="2:12" ht="13.2" x14ac:dyDescent="0.25">
      <c r="B115" s="161" t="s">
        <v>564</v>
      </c>
      <c r="C115" s="140" t="s">
        <v>522</v>
      </c>
      <c r="D115" s="128">
        <v>60120822</v>
      </c>
      <c r="E115" s="123">
        <v>50.64</v>
      </c>
      <c r="F115" s="123"/>
      <c r="G115" s="123"/>
      <c r="H115" s="123"/>
      <c r="I115" s="123"/>
      <c r="J115" s="123"/>
      <c r="K115" s="33"/>
      <c r="L115" s="204"/>
    </row>
    <row r="116" spans="2:12" ht="13.2" x14ac:dyDescent="0.25">
      <c r="B116" s="161" t="s">
        <v>565</v>
      </c>
      <c r="C116" s="140" t="s">
        <v>522</v>
      </c>
      <c r="D116" s="141">
        <v>601114522</v>
      </c>
      <c r="E116" s="123">
        <v>3369.92</v>
      </c>
      <c r="F116" s="123"/>
      <c r="G116" s="123"/>
      <c r="H116" s="123"/>
      <c r="I116" s="123"/>
      <c r="J116" s="123"/>
      <c r="K116" s="33"/>
      <c r="L116" s="204"/>
    </row>
    <row r="117" spans="2:12" ht="13.2" x14ac:dyDescent="0.25">
      <c r="B117" s="161" t="s">
        <v>566</v>
      </c>
      <c r="C117" s="140" t="s">
        <v>522</v>
      </c>
      <c r="D117" s="141">
        <v>602011522</v>
      </c>
      <c r="E117" s="123">
        <v>1830.36</v>
      </c>
      <c r="F117" s="123"/>
      <c r="G117" s="123"/>
      <c r="H117" s="123"/>
      <c r="I117" s="123"/>
      <c r="J117" s="123"/>
      <c r="K117" s="33"/>
      <c r="L117" s="204"/>
    </row>
    <row r="118" spans="2:12" ht="13.2" x14ac:dyDescent="0.25">
      <c r="B118" s="161" t="s">
        <v>567</v>
      </c>
      <c r="C118" s="140" t="s">
        <v>522</v>
      </c>
      <c r="D118" s="141">
        <v>603001182</v>
      </c>
      <c r="E118" s="123">
        <v>1645.92</v>
      </c>
      <c r="F118" s="123"/>
      <c r="G118" s="123"/>
      <c r="H118" s="123"/>
      <c r="I118" s="123"/>
      <c r="J118" s="123"/>
      <c r="K118" s="33"/>
      <c r="L118" s="204"/>
    </row>
    <row r="119" spans="2:12" ht="13.2" x14ac:dyDescent="0.25">
      <c r="B119" s="161" t="s">
        <v>568</v>
      </c>
      <c r="C119" s="140" t="s">
        <v>522</v>
      </c>
      <c r="D119" s="151">
        <v>604011522</v>
      </c>
      <c r="E119" s="123">
        <v>14.3</v>
      </c>
      <c r="F119" s="123"/>
      <c r="G119" s="123"/>
      <c r="H119" s="123"/>
      <c r="I119" s="123"/>
      <c r="J119" s="123"/>
      <c r="K119" s="33"/>
      <c r="L119" s="204"/>
    </row>
    <row r="120" spans="2:12" ht="13.2" x14ac:dyDescent="0.25">
      <c r="B120" s="135" t="s">
        <v>147</v>
      </c>
      <c r="C120" s="129" t="s">
        <v>523</v>
      </c>
      <c r="D120" s="151"/>
      <c r="E120" s="138">
        <f>SUM(E121:E125)</f>
        <v>24378.240000000002</v>
      </c>
      <c r="F120" s="123"/>
      <c r="G120" s="123"/>
      <c r="H120" s="123"/>
      <c r="I120" s="123"/>
      <c r="J120" s="123"/>
      <c r="K120" s="33"/>
      <c r="L120" s="204"/>
    </row>
    <row r="121" spans="2:12" ht="13.2" x14ac:dyDescent="0.25">
      <c r="B121" s="161" t="s">
        <v>569</v>
      </c>
      <c r="C121" s="129" t="s">
        <v>523</v>
      </c>
      <c r="D121" s="142">
        <v>601114517</v>
      </c>
      <c r="E121" s="132">
        <v>2237.88</v>
      </c>
      <c r="F121" s="123"/>
      <c r="G121" s="123"/>
      <c r="H121" s="123"/>
      <c r="I121" s="123"/>
      <c r="J121" s="123"/>
      <c r="K121" s="33"/>
      <c r="L121" s="204"/>
    </row>
    <row r="122" spans="2:12" ht="13.2" x14ac:dyDescent="0.25">
      <c r="B122" s="161" t="s">
        <v>570</v>
      </c>
      <c r="C122" s="129" t="s">
        <v>523</v>
      </c>
      <c r="D122" s="151">
        <v>601114518</v>
      </c>
      <c r="E122" s="123">
        <v>7228.68</v>
      </c>
      <c r="F122" s="123"/>
      <c r="G122" s="123"/>
      <c r="H122" s="123"/>
      <c r="I122" s="123"/>
      <c r="J122" s="123"/>
      <c r="K122" s="33"/>
      <c r="L122" s="204"/>
    </row>
    <row r="123" spans="2:12" ht="13.2" x14ac:dyDescent="0.25">
      <c r="B123" s="161" t="s">
        <v>571</v>
      </c>
      <c r="C123" s="129" t="s">
        <v>523</v>
      </c>
      <c r="D123" s="151">
        <v>602011518</v>
      </c>
      <c r="E123" s="123">
        <v>12125.16</v>
      </c>
      <c r="F123" s="123"/>
      <c r="G123" s="123"/>
      <c r="H123" s="123"/>
      <c r="I123" s="123"/>
      <c r="J123" s="123"/>
      <c r="K123" s="33"/>
      <c r="L123" s="204"/>
    </row>
    <row r="124" spans="2:12" ht="13.2" x14ac:dyDescent="0.25">
      <c r="B124" s="161" t="s">
        <v>572</v>
      </c>
      <c r="C124" s="129" t="s">
        <v>523</v>
      </c>
      <c r="D124" s="151">
        <v>605001518</v>
      </c>
      <c r="E124" s="123">
        <v>1940.04</v>
      </c>
      <c r="F124" s="123"/>
      <c r="G124" s="123"/>
      <c r="H124" s="123"/>
      <c r="I124" s="123"/>
      <c r="J124" s="123"/>
      <c r="K124" s="33"/>
      <c r="L124" s="204"/>
    </row>
    <row r="125" spans="2:12" ht="13.2" x14ac:dyDescent="0.25">
      <c r="B125" s="161" t="s">
        <v>573</v>
      </c>
      <c r="C125" s="129" t="s">
        <v>523</v>
      </c>
      <c r="D125" s="151">
        <v>604001518</v>
      </c>
      <c r="E125" s="123">
        <v>846.48</v>
      </c>
      <c r="F125" s="123"/>
      <c r="G125" s="123"/>
      <c r="H125" s="123"/>
      <c r="I125" s="123"/>
      <c r="J125" s="123"/>
      <c r="K125" s="33"/>
      <c r="L125" s="204"/>
    </row>
    <row r="126" spans="2:12" ht="13.2" x14ac:dyDescent="0.25">
      <c r="B126" s="135" t="s">
        <v>524</v>
      </c>
      <c r="C126" s="129" t="s">
        <v>525</v>
      </c>
      <c r="D126" s="152"/>
      <c r="E126" s="138">
        <f>SUM(E127:E141)</f>
        <v>32319.07</v>
      </c>
      <c r="F126" s="123"/>
      <c r="G126" s="123"/>
      <c r="H126" s="123"/>
      <c r="I126" s="123"/>
      <c r="J126" s="123"/>
      <c r="K126" s="33"/>
      <c r="L126" s="204"/>
    </row>
    <row r="127" spans="2:12" ht="13.2" x14ac:dyDescent="0.25">
      <c r="B127" s="161" t="s">
        <v>574</v>
      </c>
      <c r="C127" s="129" t="s">
        <v>525</v>
      </c>
      <c r="D127" s="142">
        <v>60120811</v>
      </c>
      <c r="E127" s="132">
        <v>4874.76</v>
      </c>
      <c r="F127" s="123"/>
      <c r="G127" s="123"/>
      <c r="H127" s="123"/>
      <c r="I127" s="123"/>
      <c r="J127" s="123"/>
      <c r="K127" s="33"/>
      <c r="L127" s="204"/>
    </row>
    <row r="128" spans="2:12" ht="13.2" x14ac:dyDescent="0.25">
      <c r="B128" s="161" t="s">
        <v>575</v>
      </c>
      <c r="C128" s="129" t="s">
        <v>525</v>
      </c>
      <c r="D128" s="151">
        <v>60120814</v>
      </c>
      <c r="E128" s="123">
        <v>51.39</v>
      </c>
      <c r="F128" s="123"/>
      <c r="G128" s="123"/>
      <c r="H128" s="123"/>
      <c r="I128" s="123"/>
      <c r="J128" s="123"/>
      <c r="K128" s="33"/>
      <c r="L128" s="204"/>
    </row>
    <row r="129" spans="2:12" thickBot="1" x14ac:dyDescent="0.3">
      <c r="B129" s="161" t="s">
        <v>576</v>
      </c>
      <c r="C129" s="129" t="s">
        <v>525</v>
      </c>
      <c r="D129" s="151">
        <v>60120815</v>
      </c>
      <c r="E129" s="123">
        <v>58.56</v>
      </c>
      <c r="F129" s="123"/>
      <c r="G129" s="123"/>
      <c r="H129" s="123"/>
      <c r="I129" s="123"/>
      <c r="J129" s="123"/>
      <c r="K129" s="33"/>
      <c r="L129" s="204"/>
    </row>
    <row r="130" spans="2:12" ht="15.75" customHeight="1" thickBot="1" x14ac:dyDescent="0.3">
      <c r="B130" s="161" t="s">
        <v>577</v>
      </c>
      <c r="C130" s="129" t="s">
        <v>525</v>
      </c>
      <c r="D130" s="142">
        <v>601114511</v>
      </c>
      <c r="E130" s="132">
        <v>4924.7</v>
      </c>
      <c r="F130" s="131"/>
      <c r="G130" s="123"/>
      <c r="H130" s="123"/>
      <c r="I130" s="123"/>
      <c r="J130" s="123"/>
      <c r="K130" s="33"/>
      <c r="L130" s="204"/>
    </row>
    <row r="131" spans="2:12" ht="13.2" x14ac:dyDescent="0.25">
      <c r="B131" s="161" t="s">
        <v>578</v>
      </c>
      <c r="C131" s="129" t="s">
        <v>525</v>
      </c>
      <c r="D131" s="151">
        <v>603001171</v>
      </c>
      <c r="E131" s="123">
        <v>4318.6000000000004</v>
      </c>
      <c r="F131" s="123"/>
      <c r="G131" s="123"/>
      <c r="H131" s="123"/>
      <c r="I131" s="123"/>
      <c r="J131" s="123"/>
      <c r="K131" s="33"/>
      <c r="L131" s="204"/>
    </row>
    <row r="132" spans="2:12" ht="14.4" x14ac:dyDescent="0.25">
      <c r="B132" s="161" t="s">
        <v>579</v>
      </c>
      <c r="C132" s="129" t="s">
        <v>525</v>
      </c>
      <c r="D132" s="159">
        <v>601114506</v>
      </c>
      <c r="E132" s="158">
        <v>1552.2</v>
      </c>
      <c r="F132" s="123"/>
      <c r="G132" s="123"/>
      <c r="H132" s="123"/>
      <c r="I132" s="123"/>
      <c r="J132" s="123"/>
      <c r="K132" s="33"/>
      <c r="L132" s="204"/>
    </row>
    <row r="133" spans="2:12" ht="13.2" x14ac:dyDescent="0.25">
      <c r="B133" s="161" t="s">
        <v>580</v>
      </c>
      <c r="C133" s="129" t="s">
        <v>525</v>
      </c>
      <c r="D133" s="151">
        <v>601114514</v>
      </c>
      <c r="E133" s="123">
        <v>1852.83</v>
      </c>
      <c r="F133" s="123"/>
      <c r="G133" s="123"/>
      <c r="H133" s="123"/>
      <c r="I133" s="123"/>
      <c r="J133" s="123"/>
      <c r="K133" s="33"/>
      <c r="L133" s="204"/>
    </row>
    <row r="134" spans="2:12" ht="13.2" x14ac:dyDescent="0.25">
      <c r="B134" s="161" t="s">
        <v>581</v>
      </c>
      <c r="C134" s="129" t="s">
        <v>525</v>
      </c>
      <c r="D134" s="151">
        <v>601114515</v>
      </c>
      <c r="E134" s="123">
        <v>5653.03</v>
      </c>
      <c r="F134" s="123"/>
      <c r="G134" s="123"/>
      <c r="H134" s="123"/>
      <c r="I134" s="123"/>
      <c r="J134" s="123"/>
      <c r="K134" s="33"/>
      <c r="L134" s="204"/>
    </row>
    <row r="135" spans="2:12" ht="13.2" x14ac:dyDescent="0.25">
      <c r="B135" s="161" t="s">
        <v>582</v>
      </c>
      <c r="C135" s="129" t="s">
        <v>525</v>
      </c>
      <c r="D135" s="151">
        <v>603001175</v>
      </c>
      <c r="E135" s="123">
        <v>3363.89</v>
      </c>
      <c r="F135" s="123"/>
      <c r="G135" s="123"/>
      <c r="H135" s="123"/>
      <c r="I135" s="123"/>
      <c r="J135" s="123"/>
      <c r="K135" s="33"/>
      <c r="L135" s="204"/>
    </row>
    <row r="136" spans="2:12" ht="13.2" x14ac:dyDescent="0.25">
      <c r="B136" s="161" t="s">
        <v>583</v>
      </c>
      <c r="C136" s="129" t="s">
        <v>525</v>
      </c>
      <c r="D136" s="151">
        <v>605001511</v>
      </c>
      <c r="E136" s="123">
        <v>1369.32</v>
      </c>
      <c r="F136" s="123"/>
      <c r="G136" s="123"/>
      <c r="H136" s="123"/>
      <c r="I136" s="123"/>
      <c r="J136" s="123"/>
      <c r="K136" s="33"/>
      <c r="L136" s="204"/>
    </row>
    <row r="137" spans="2:12" ht="13.2" x14ac:dyDescent="0.25">
      <c r="B137" s="161" t="s">
        <v>584</v>
      </c>
      <c r="C137" s="129" t="s">
        <v>525</v>
      </c>
      <c r="D137" s="151">
        <v>604001511</v>
      </c>
      <c r="E137" s="123">
        <v>122.28</v>
      </c>
      <c r="F137" s="123"/>
      <c r="G137" s="123"/>
      <c r="H137" s="123"/>
      <c r="I137" s="123"/>
      <c r="J137" s="123"/>
      <c r="K137" s="33"/>
      <c r="L137" s="204"/>
    </row>
    <row r="138" spans="2:12" ht="13.2" x14ac:dyDescent="0.25">
      <c r="B138" s="161" t="s">
        <v>585</v>
      </c>
      <c r="C138" s="129" t="s">
        <v>525</v>
      </c>
      <c r="D138" s="151">
        <v>604001515</v>
      </c>
      <c r="E138" s="123">
        <v>71.040000000000006</v>
      </c>
      <c r="F138" s="123"/>
      <c r="G138" s="123"/>
      <c r="H138" s="123"/>
      <c r="I138" s="123"/>
      <c r="J138" s="123"/>
      <c r="K138" s="33"/>
      <c r="L138" s="204"/>
    </row>
    <row r="139" spans="2:12" ht="13.2" x14ac:dyDescent="0.25">
      <c r="B139" s="161" t="s">
        <v>586</v>
      </c>
      <c r="C139" s="129" t="s">
        <v>525</v>
      </c>
      <c r="D139" s="151">
        <v>605001515</v>
      </c>
      <c r="E139" s="123">
        <v>2023.56</v>
      </c>
      <c r="F139" s="123"/>
      <c r="G139" s="123"/>
      <c r="H139" s="123"/>
      <c r="I139" s="123"/>
      <c r="J139" s="123"/>
      <c r="K139" s="33"/>
      <c r="L139" s="204"/>
    </row>
    <row r="140" spans="2:12" ht="13.2" x14ac:dyDescent="0.25">
      <c r="B140" s="161" t="s">
        <v>587</v>
      </c>
      <c r="C140" s="129" t="s">
        <v>525</v>
      </c>
      <c r="D140" s="129">
        <v>61111853</v>
      </c>
      <c r="E140" s="123">
        <v>1408.6</v>
      </c>
      <c r="F140" s="123"/>
      <c r="G140" s="123"/>
      <c r="H140" s="123"/>
      <c r="I140" s="123"/>
      <c r="J140" s="123"/>
      <c r="K140" s="33"/>
      <c r="L140" s="204"/>
    </row>
    <row r="141" spans="2:12" ht="13.2" x14ac:dyDescent="0.25">
      <c r="B141" s="161" t="s">
        <v>588</v>
      </c>
      <c r="C141" s="129" t="s">
        <v>525</v>
      </c>
      <c r="D141" s="129">
        <v>61111857</v>
      </c>
      <c r="E141" s="123">
        <v>674.31</v>
      </c>
      <c r="F141" s="123"/>
      <c r="G141" s="123"/>
      <c r="H141" s="123"/>
      <c r="I141" s="123"/>
      <c r="J141" s="123"/>
      <c r="K141" s="33"/>
      <c r="L141" s="204"/>
    </row>
    <row r="142" spans="2:12" ht="13.2" x14ac:dyDescent="0.25">
      <c r="B142" s="126" t="s">
        <v>526</v>
      </c>
      <c r="C142" s="155" t="s">
        <v>527</v>
      </c>
      <c r="D142" s="149"/>
      <c r="E142" s="138">
        <f>SUM(E143:E144)</f>
        <v>5562.14</v>
      </c>
      <c r="F142" s="123"/>
      <c r="G142" s="123"/>
      <c r="H142" s="123"/>
      <c r="I142" s="123"/>
      <c r="J142" s="123"/>
      <c r="K142" s="33"/>
      <c r="L142" s="204"/>
    </row>
    <row r="143" spans="2:12" ht="13.2" x14ac:dyDescent="0.25">
      <c r="B143" s="162" t="s">
        <v>589</v>
      </c>
      <c r="C143" s="155" t="s">
        <v>527</v>
      </c>
      <c r="D143" s="155">
        <v>60120813</v>
      </c>
      <c r="E143" s="123">
        <v>5419.46</v>
      </c>
      <c r="F143" s="123"/>
      <c r="G143" s="123"/>
      <c r="H143" s="123"/>
      <c r="I143" s="123"/>
      <c r="J143" s="123"/>
      <c r="K143" s="33"/>
      <c r="L143" s="204"/>
    </row>
    <row r="144" spans="2:12" ht="13.2" x14ac:dyDescent="0.25">
      <c r="B144" s="161" t="s">
        <v>590</v>
      </c>
      <c r="C144" s="155" t="s">
        <v>527</v>
      </c>
      <c r="D144" s="129">
        <v>60500213</v>
      </c>
      <c r="E144" s="153">
        <v>142.68</v>
      </c>
      <c r="F144" s="123"/>
      <c r="G144" s="123"/>
      <c r="H144" s="123"/>
      <c r="I144" s="123"/>
      <c r="J144" s="123"/>
      <c r="K144" s="33"/>
      <c r="L144" s="204"/>
    </row>
    <row r="145" spans="2:12" ht="13.2" x14ac:dyDescent="0.25">
      <c r="B145" s="135" t="s">
        <v>529</v>
      </c>
      <c r="C145" s="156" t="s">
        <v>528</v>
      </c>
      <c r="D145" s="150"/>
      <c r="E145" s="138">
        <f>SUM(E146:E147)</f>
        <v>444.12</v>
      </c>
      <c r="F145" s="123"/>
      <c r="G145" s="123"/>
      <c r="H145" s="123"/>
      <c r="I145" s="123"/>
      <c r="J145" s="123"/>
      <c r="K145" s="33"/>
      <c r="L145" s="204"/>
    </row>
    <row r="146" spans="2:12" ht="13.2" x14ac:dyDescent="0.25">
      <c r="B146" s="161" t="s">
        <v>591</v>
      </c>
      <c r="C146" s="156" t="s">
        <v>528</v>
      </c>
      <c r="D146" s="155">
        <v>6011145120</v>
      </c>
      <c r="E146" s="157">
        <v>147.36000000000001</v>
      </c>
      <c r="F146" s="123"/>
      <c r="G146" s="123"/>
      <c r="H146" s="123"/>
      <c r="I146" s="123"/>
      <c r="J146" s="123"/>
      <c r="K146" s="33"/>
      <c r="L146" s="204"/>
    </row>
    <row r="147" spans="2:12" ht="13.2" x14ac:dyDescent="0.25">
      <c r="B147" s="161" t="s">
        <v>592</v>
      </c>
      <c r="C147" s="156" t="s">
        <v>528</v>
      </c>
      <c r="D147" s="129">
        <v>601114512</v>
      </c>
      <c r="E147" s="123">
        <v>296.76</v>
      </c>
      <c r="F147" s="123"/>
      <c r="G147" s="123"/>
      <c r="H147" s="123"/>
      <c r="I147" s="123"/>
      <c r="J147" s="123"/>
      <c r="K147" s="33"/>
      <c r="L147" s="204"/>
    </row>
    <row r="148" spans="2:12" ht="13.2" x14ac:dyDescent="0.25">
      <c r="B148" s="135" t="s">
        <v>530</v>
      </c>
      <c r="C148" s="156" t="s">
        <v>531</v>
      </c>
      <c r="D148" s="150"/>
      <c r="E148" s="138">
        <f>SUM(E149:E151)</f>
        <v>12385.96</v>
      </c>
      <c r="F148" s="123"/>
      <c r="G148" s="123"/>
      <c r="H148" s="123"/>
      <c r="I148" s="123"/>
      <c r="J148" s="123"/>
      <c r="K148" s="33"/>
      <c r="L148" s="204"/>
    </row>
    <row r="149" spans="2:12" ht="13.2" x14ac:dyDescent="0.25">
      <c r="B149" s="161" t="s">
        <v>593</v>
      </c>
      <c r="C149" s="156" t="s">
        <v>531</v>
      </c>
      <c r="D149" s="155">
        <v>60120810</v>
      </c>
      <c r="E149" s="123">
        <v>4944.38</v>
      </c>
      <c r="F149" s="123"/>
      <c r="G149" s="123"/>
      <c r="H149" s="123"/>
      <c r="I149" s="123"/>
      <c r="J149" s="123"/>
      <c r="K149" s="33"/>
      <c r="L149" s="204"/>
    </row>
    <row r="150" spans="2:12" ht="13.2" x14ac:dyDescent="0.25">
      <c r="B150" s="161" t="s">
        <v>594</v>
      </c>
      <c r="C150" s="156" t="s">
        <v>531</v>
      </c>
      <c r="D150" s="155">
        <v>601114510</v>
      </c>
      <c r="E150" s="123">
        <v>6284.54</v>
      </c>
      <c r="F150" s="123"/>
      <c r="G150" s="123"/>
      <c r="H150" s="123"/>
      <c r="I150" s="123"/>
      <c r="J150" s="123"/>
      <c r="K150" s="33"/>
      <c r="L150" s="204"/>
    </row>
    <row r="151" spans="2:12" ht="13.2" x14ac:dyDescent="0.25">
      <c r="B151" s="161" t="s">
        <v>595</v>
      </c>
      <c r="C151" s="156" t="s">
        <v>531</v>
      </c>
      <c r="D151" s="149">
        <v>605001510</v>
      </c>
      <c r="E151" s="123">
        <v>1157.04</v>
      </c>
      <c r="F151" s="123"/>
      <c r="G151" s="123"/>
      <c r="H151" s="123"/>
      <c r="I151" s="123"/>
      <c r="J151" s="123"/>
      <c r="K151" s="33"/>
      <c r="L151" s="204"/>
    </row>
    <row r="152" spans="2:12" ht="13.2" x14ac:dyDescent="0.25">
      <c r="B152" s="135" t="s">
        <v>532</v>
      </c>
      <c r="C152" s="155" t="s">
        <v>533</v>
      </c>
      <c r="D152" s="150"/>
      <c r="E152" s="138">
        <f>SUM(E153:E166)</f>
        <v>12377.409999999998</v>
      </c>
      <c r="F152" s="123"/>
      <c r="G152" s="123"/>
      <c r="H152" s="123"/>
      <c r="I152" s="123"/>
      <c r="J152" s="123"/>
      <c r="K152" s="33"/>
      <c r="L152" s="204"/>
    </row>
    <row r="153" spans="2:12" ht="13.2" x14ac:dyDescent="0.25">
      <c r="B153" s="161" t="s">
        <v>596</v>
      </c>
      <c r="C153" s="155" t="s">
        <v>533</v>
      </c>
      <c r="D153" s="164">
        <v>60120823</v>
      </c>
      <c r="E153" s="123">
        <v>188.1</v>
      </c>
      <c r="F153" s="123"/>
      <c r="G153" s="123"/>
      <c r="H153" s="123"/>
      <c r="I153" s="123"/>
      <c r="J153" s="123"/>
      <c r="K153" s="33"/>
      <c r="L153" s="204"/>
    </row>
    <row r="154" spans="2:12" ht="13.2" x14ac:dyDescent="0.25">
      <c r="B154" s="161" t="s">
        <v>597</v>
      </c>
      <c r="C154" s="155" t="s">
        <v>533</v>
      </c>
      <c r="D154" s="139">
        <v>60120824</v>
      </c>
      <c r="E154" s="123">
        <v>57.47</v>
      </c>
      <c r="F154" s="123"/>
      <c r="G154" s="123"/>
      <c r="H154" s="123"/>
      <c r="I154" s="123"/>
      <c r="J154" s="123"/>
      <c r="K154" s="33"/>
      <c r="L154" s="204"/>
    </row>
    <row r="155" spans="2:12" ht="13.2" x14ac:dyDescent="0.25">
      <c r="B155" s="161" t="s">
        <v>598</v>
      </c>
      <c r="C155" s="155" t="s">
        <v>533</v>
      </c>
      <c r="D155" s="165">
        <v>601114523</v>
      </c>
      <c r="E155" s="132">
        <v>671.76</v>
      </c>
      <c r="F155" s="123"/>
      <c r="G155" s="123"/>
      <c r="H155" s="123"/>
      <c r="I155" s="123"/>
      <c r="J155" s="123"/>
      <c r="K155" s="33"/>
      <c r="L155" s="204"/>
    </row>
    <row r="156" spans="2:12" ht="13.2" x14ac:dyDescent="0.25">
      <c r="B156" s="161" t="s">
        <v>599</v>
      </c>
      <c r="C156" s="155" t="s">
        <v>533</v>
      </c>
      <c r="D156" s="150">
        <v>602011523</v>
      </c>
      <c r="E156" s="123">
        <v>33.479999999999997</v>
      </c>
      <c r="F156" s="123"/>
      <c r="G156" s="123"/>
      <c r="H156" s="123"/>
      <c r="I156" s="123"/>
      <c r="J156" s="123"/>
      <c r="K156" s="33"/>
      <c r="L156" s="204"/>
    </row>
    <row r="157" spans="2:12" ht="13.2" x14ac:dyDescent="0.25">
      <c r="B157" s="161" t="s">
        <v>600</v>
      </c>
      <c r="C157" s="155" t="s">
        <v>533</v>
      </c>
      <c r="D157" s="150">
        <v>603001183</v>
      </c>
      <c r="E157" s="123">
        <v>1894.18</v>
      </c>
      <c r="F157" s="123"/>
      <c r="G157" s="123"/>
      <c r="H157" s="123"/>
      <c r="I157" s="123"/>
      <c r="J157" s="123"/>
      <c r="K157" s="33"/>
      <c r="L157" s="204"/>
    </row>
    <row r="158" spans="2:12" ht="13.2" x14ac:dyDescent="0.25">
      <c r="B158" s="161" t="s">
        <v>601</v>
      </c>
      <c r="C158" s="155" t="s">
        <v>533</v>
      </c>
      <c r="D158" s="150">
        <v>605001523</v>
      </c>
      <c r="E158" s="123">
        <v>1708.56</v>
      </c>
      <c r="F158" s="123"/>
      <c r="G158" s="123"/>
      <c r="H158" s="123"/>
      <c r="I158" s="123"/>
      <c r="J158" s="123"/>
      <c r="K158" s="33"/>
      <c r="L158" s="204"/>
    </row>
    <row r="159" spans="2:12" ht="13.2" x14ac:dyDescent="0.25">
      <c r="B159" s="161" t="s">
        <v>602</v>
      </c>
      <c r="C159" s="155" t="s">
        <v>533</v>
      </c>
      <c r="D159" s="154">
        <v>611118590</v>
      </c>
      <c r="E159" s="123">
        <v>2037.18</v>
      </c>
      <c r="F159" s="123"/>
      <c r="G159" s="123"/>
      <c r="H159" s="123"/>
      <c r="I159" s="123"/>
      <c r="J159" s="123"/>
      <c r="K159" s="33"/>
      <c r="L159" s="204"/>
    </row>
    <row r="160" spans="2:12" ht="13.2" x14ac:dyDescent="0.25">
      <c r="B160" s="161" t="s">
        <v>603</v>
      </c>
      <c r="C160" s="155" t="s">
        <v>533</v>
      </c>
      <c r="D160" s="165">
        <v>607011123</v>
      </c>
      <c r="E160" s="132">
        <v>363.04</v>
      </c>
      <c r="F160" s="123"/>
      <c r="G160" s="123"/>
      <c r="H160" s="123"/>
      <c r="I160" s="123"/>
      <c r="J160" s="123"/>
      <c r="K160" s="33"/>
      <c r="L160" s="204"/>
    </row>
    <row r="161" spans="2:12" ht="13.2" x14ac:dyDescent="0.25">
      <c r="B161" s="161" t="s">
        <v>604</v>
      </c>
      <c r="C161" s="155" t="s">
        <v>533</v>
      </c>
      <c r="D161" s="164">
        <v>601114524</v>
      </c>
      <c r="E161" s="132">
        <v>64.08</v>
      </c>
      <c r="F161" s="123"/>
      <c r="G161" s="123"/>
      <c r="H161" s="123"/>
      <c r="I161" s="123"/>
      <c r="J161" s="123"/>
      <c r="K161" s="33"/>
      <c r="L161" s="204"/>
    </row>
    <row r="162" spans="2:12" ht="13.2" x14ac:dyDescent="0.25">
      <c r="B162" s="161" t="s">
        <v>605</v>
      </c>
      <c r="C162" s="155" t="s">
        <v>533</v>
      </c>
      <c r="D162" s="164">
        <v>601114525</v>
      </c>
      <c r="E162" s="132">
        <v>1300.68</v>
      </c>
      <c r="F162" s="123"/>
      <c r="G162" s="123"/>
      <c r="H162" s="123"/>
      <c r="I162" s="123"/>
      <c r="J162" s="123"/>
      <c r="K162" s="33"/>
      <c r="L162" s="204"/>
    </row>
    <row r="163" spans="2:12" ht="13.2" x14ac:dyDescent="0.25">
      <c r="B163" s="161" t="s">
        <v>606</v>
      </c>
      <c r="C163" s="155" t="s">
        <v>533</v>
      </c>
      <c r="D163" s="166">
        <v>602011525</v>
      </c>
      <c r="E163" s="132">
        <v>429.72</v>
      </c>
      <c r="F163" s="123"/>
      <c r="G163" s="123"/>
      <c r="H163" s="123"/>
      <c r="I163" s="123"/>
      <c r="J163" s="123"/>
      <c r="K163" s="33"/>
      <c r="L163" s="204"/>
    </row>
    <row r="164" spans="2:12" ht="13.2" x14ac:dyDescent="0.25">
      <c r="B164" s="161" t="s">
        <v>607</v>
      </c>
      <c r="C164" s="155" t="s">
        <v>533</v>
      </c>
      <c r="D164" s="165">
        <v>611118591</v>
      </c>
      <c r="E164" s="132">
        <v>112.2</v>
      </c>
      <c r="F164" s="123"/>
      <c r="G164" s="123"/>
      <c r="H164" s="123"/>
      <c r="I164" s="123"/>
      <c r="J164" s="123"/>
      <c r="K164" s="33"/>
      <c r="L164" s="204"/>
    </row>
    <row r="165" spans="2:12" ht="13.2" x14ac:dyDescent="0.25">
      <c r="B165" s="161" t="s">
        <v>608</v>
      </c>
      <c r="C165" s="155" t="s">
        <v>533</v>
      </c>
      <c r="D165" s="164">
        <v>611118592</v>
      </c>
      <c r="E165" s="132">
        <v>3471.48</v>
      </c>
      <c r="F165" s="123"/>
      <c r="G165" s="123"/>
      <c r="H165" s="123"/>
      <c r="I165" s="123"/>
      <c r="J165" s="123"/>
      <c r="K165" s="33"/>
      <c r="L165" s="204"/>
    </row>
    <row r="166" spans="2:12" ht="13.2" x14ac:dyDescent="0.25">
      <c r="B166" s="161" t="s">
        <v>609</v>
      </c>
      <c r="C166" s="155" t="s">
        <v>533</v>
      </c>
      <c r="D166" s="164">
        <v>6011145060</v>
      </c>
      <c r="E166" s="132">
        <v>45.48</v>
      </c>
      <c r="F166" s="123"/>
      <c r="G166" s="123"/>
      <c r="H166" s="123"/>
      <c r="I166" s="123"/>
      <c r="J166" s="123"/>
      <c r="K166" s="33"/>
      <c r="L166" s="204"/>
    </row>
    <row r="167" spans="2:12" ht="13.2" x14ac:dyDescent="0.25">
      <c r="B167" s="135" t="s">
        <v>534</v>
      </c>
      <c r="C167" s="129" t="s">
        <v>535</v>
      </c>
      <c r="D167" s="155"/>
      <c r="E167" s="138">
        <f>SUM(E168:E169)</f>
        <v>705.90000000000009</v>
      </c>
      <c r="F167" s="123"/>
      <c r="G167" s="123"/>
      <c r="H167" s="123"/>
      <c r="I167" s="123"/>
      <c r="J167" s="123"/>
      <c r="K167" s="33"/>
      <c r="L167" s="204"/>
    </row>
    <row r="168" spans="2:12" ht="13.2" x14ac:dyDescent="0.25">
      <c r="B168" s="161" t="s">
        <v>610</v>
      </c>
      <c r="C168" s="129" t="s">
        <v>535</v>
      </c>
      <c r="D168" s="167">
        <v>611118594</v>
      </c>
      <c r="E168" s="132">
        <v>156.18</v>
      </c>
      <c r="F168" s="123"/>
      <c r="G168" s="123"/>
      <c r="H168" s="123"/>
      <c r="I168" s="123"/>
      <c r="J168" s="123"/>
      <c r="K168" s="33"/>
      <c r="L168" s="204"/>
    </row>
    <row r="169" spans="2:12" ht="13.2" x14ac:dyDescent="0.25">
      <c r="B169" s="161" t="s">
        <v>611</v>
      </c>
      <c r="C169" s="129" t="s">
        <v>535</v>
      </c>
      <c r="D169" s="129">
        <v>607011127</v>
      </c>
      <c r="E169" s="160">
        <v>549.72</v>
      </c>
      <c r="F169" s="123"/>
      <c r="G169" s="123"/>
      <c r="H169" s="123"/>
      <c r="I169" s="123"/>
      <c r="J169" s="123"/>
      <c r="K169" s="33"/>
      <c r="L169" s="204"/>
    </row>
    <row r="170" spans="2:12" ht="13.2" x14ac:dyDescent="0.25">
      <c r="B170" s="135" t="s">
        <v>536</v>
      </c>
      <c r="C170" s="140" t="s">
        <v>537</v>
      </c>
      <c r="D170" s="129"/>
      <c r="E170" s="138">
        <f>SUM(E171)</f>
        <v>143.28</v>
      </c>
      <c r="F170" s="123"/>
      <c r="G170" s="123"/>
      <c r="H170" s="123"/>
      <c r="I170" s="123"/>
      <c r="J170" s="123"/>
      <c r="K170" s="33"/>
      <c r="L170" s="204"/>
    </row>
    <row r="171" spans="2:12" ht="13.2" x14ac:dyDescent="0.25">
      <c r="B171" s="161" t="s">
        <v>612</v>
      </c>
      <c r="C171" s="140" t="s">
        <v>537</v>
      </c>
      <c r="D171" s="129">
        <v>60120821</v>
      </c>
      <c r="E171" s="123">
        <v>143.28</v>
      </c>
      <c r="F171" s="123"/>
      <c r="G171" s="123"/>
      <c r="H171" s="123"/>
      <c r="I171" s="123"/>
      <c r="J171" s="123"/>
      <c r="K171" s="33"/>
      <c r="L171" s="204"/>
    </row>
    <row r="172" spans="2:12" ht="13.2" x14ac:dyDescent="0.25">
      <c r="B172" s="33" t="s">
        <v>175</v>
      </c>
      <c r="C172" s="145" t="s">
        <v>174</v>
      </c>
      <c r="D172" s="1"/>
      <c r="E172" s="186">
        <f>E173+E178+E180+E197+E205+E206+E208+E212+E215+E218+E225+E237+E249</f>
        <v>155717.26</v>
      </c>
      <c r="F172" s="39"/>
      <c r="G172" s="39"/>
      <c r="H172" s="39"/>
      <c r="I172" s="39"/>
      <c r="J172" s="39"/>
      <c r="K172" s="187">
        <f>SUM(E172:J172)</f>
        <v>155717.26</v>
      </c>
      <c r="L172" s="204"/>
    </row>
    <row r="173" spans="2:12" ht="13.2" x14ac:dyDescent="0.25">
      <c r="B173" s="32" t="s">
        <v>173</v>
      </c>
      <c r="C173" s="32" t="s">
        <v>172</v>
      </c>
      <c r="D173" s="170"/>
      <c r="E173" s="172">
        <f>SUM(E174:E177)</f>
        <v>7638.26</v>
      </c>
      <c r="F173" s="39"/>
      <c r="G173" s="39"/>
      <c r="H173" s="39"/>
      <c r="I173" s="39"/>
      <c r="J173" s="39"/>
      <c r="K173" s="33"/>
      <c r="L173" s="204"/>
    </row>
    <row r="174" spans="2:12" ht="13.2" x14ac:dyDescent="0.25">
      <c r="B174" s="127" t="s">
        <v>622</v>
      </c>
      <c r="C174" s="32" t="s">
        <v>172</v>
      </c>
      <c r="D174" s="142">
        <v>6011110</v>
      </c>
      <c r="E174" s="171">
        <v>1527.9</v>
      </c>
      <c r="F174" s="39"/>
      <c r="G174" s="39"/>
      <c r="H174" s="39"/>
      <c r="I174" s="39"/>
      <c r="J174" s="39"/>
      <c r="K174" s="33"/>
      <c r="L174" s="204"/>
    </row>
    <row r="175" spans="2:12" ht="13.2" x14ac:dyDescent="0.25">
      <c r="B175" s="127" t="s">
        <v>623</v>
      </c>
      <c r="C175" s="32" t="s">
        <v>172</v>
      </c>
      <c r="D175" s="142">
        <v>60201110</v>
      </c>
      <c r="E175" s="32">
        <v>850</v>
      </c>
      <c r="F175" s="39"/>
      <c r="G175" s="39"/>
      <c r="H175" s="39"/>
      <c r="I175" s="39"/>
      <c r="J175" s="39"/>
      <c r="K175" s="33"/>
      <c r="L175" s="204"/>
    </row>
    <row r="176" spans="2:12" ht="13.2" x14ac:dyDescent="0.25">
      <c r="B176" s="127" t="s">
        <v>624</v>
      </c>
      <c r="C176" s="32" t="s">
        <v>172</v>
      </c>
      <c r="D176" s="142">
        <v>603001110</v>
      </c>
      <c r="E176" s="32">
        <v>4610.3599999999997</v>
      </c>
      <c r="F176" s="39"/>
      <c r="G176" s="39"/>
      <c r="H176" s="39"/>
      <c r="I176" s="39"/>
      <c r="J176" s="39"/>
      <c r="K176" s="33"/>
      <c r="L176" s="204"/>
    </row>
    <row r="177" spans="2:12" ht="13.2" x14ac:dyDescent="0.25">
      <c r="B177" s="127" t="s">
        <v>625</v>
      </c>
      <c r="C177" s="32" t="s">
        <v>172</v>
      </c>
      <c r="D177" s="127">
        <v>605001110</v>
      </c>
      <c r="E177" s="32">
        <v>650</v>
      </c>
      <c r="F177" s="39"/>
      <c r="G177" s="39"/>
      <c r="H177" s="39"/>
      <c r="I177" s="39"/>
      <c r="J177" s="39"/>
      <c r="K177" s="33"/>
      <c r="L177" s="204"/>
    </row>
    <row r="178" spans="2:12" ht="13.2" x14ac:dyDescent="0.25">
      <c r="B178" s="32" t="s">
        <v>171</v>
      </c>
      <c r="C178" s="32" t="s">
        <v>170</v>
      </c>
      <c r="D178" s="129">
        <v>6012073</v>
      </c>
      <c r="E178" s="172">
        <v>2410.1799999999998</v>
      </c>
      <c r="F178" s="39"/>
      <c r="G178" s="39"/>
      <c r="H178" s="39"/>
      <c r="I178" s="39"/>
      <c r="J178" s="39"/>
      <c r="K178" s="33"/>
      <c r="L178" s="204"/>
    </row>
    <row r="179" spans="2:12" ht="13.2" x14ac:dyDescent="0.25">
      <c r="B179" s="32" t="s">
        <v>169</v>
      </c>
      <c r="C179" s="32" t="s">
        <v>168</v>
      </c>
      <c r="D179" s="32"/>
      <c r="E179" s="32"/>
      <c r="F179" s="39"/>
      <c r="G179" s="39"/>
      <c r="H179" s="39"/>
      <c r="I179" s="39"/>
      <c r="J179" s="39"/>
      <c r="K179" s="33"/>
      <c r="L179" s="204"/>
    </row>
    <row r="180" spans="2:12" ht="13.2" x14ac:dyDescent="0.25">
      <c r="B180" s="32" t="s">
        <v>167</v>
      </c>
      <c r="C180" s="32" t="s">
        <v>166</v>
      </c>
      <c r="D180" s="32"/>
      <c r="E180" s="173">
        <f>SUM(E181:E195)</f>
        <v>20668.48</v>
      </c>
      <c r="F180" s="39"/>
      <c r="G180" s="39"/>
      <c r="H180" s="39"/>
      <c r="I180" s="39"/>
      <c r="J180" s="39"/>
      <c r="K180" s="33"/>
      <c r="L180" s="204"/>
    </row>
    <row r="181" spans="2:12" ht="13.2" x14ac:dyDescent="0.25">
      <c r="B181" s="127" t="s">
        <v>473</v>
      </c>
      <c r="C181" s="32" t="s">
        <v>166</v>
      </c>
      <c r="D181" s="32">
        <v>6011121</v>
      </c>
      <c r="E181" s="41">
        <v>504.88</v>
      </c>
      <c r="F181" s="39"/>
      <c r="G181" s="39"/>
      <c r="H181" s="39"/>
      <c r="I181" s="39"/>
      <c r="J181" s="39"/>
      <c r="K181" s="33"/>
      <c r="L181" s="204"/>
    </row>
    <row r="182" spans="2:12" ht="13.2" x14ac:dyDescent="0.25">
      <c r="B182" s="127" t="s">
        <v>474</v>
      </c>
      <c r="C182" s="32" t="s">
        <v>166</v>
      </c>
      <c r="D182" s="129">
        <v>6012072</v>
      </c>
      <c r="E182" s="41">
        <v>274.43</v>
      </c>
      <c r="F182" s="39"/>
      <c r="G182" s="39"/>
      <c r="H182" s="39"/>
      <c r="I182" s="39"/>
      <c r="J182" s="39"/>
      <c r="K182" s="33"/>
      <c r="L182" s="204"/>
    </row>
    <row r="183" spans="2:12" ht="13.2" x14ac:dyDescent="0.25">
      <c r="B183" s="127" t="s">
        <v>475</v>
      </c>
      <c r="C183" s="32" t="s">
        <v>166</v>
      </c>
      <c r="D183" s="129">
        <v>6011112</v>
      </c>
      <c r="E183" s="41">
        <v>7274.88</v>
      </c>
      <c r="F183" s="39"/>
      <c r="G183" s="39"/>
      <c r="H183" s="39"/>
      <c r="I183" s="39"/>
      <c r="J183" s="39"/>
      <c r="K183" s="33"/>
      <c r="L183" s="204"/>
    </row>
    <row r="184" spans="2:12" ht="13.2" x14ac:dyDescent="0.25">
      <c r="B184" s="127" t="s">
        <v>478</v>
      </c>
      <c r="C184" s="32" t="s">
        <v>166</v>
      </c>
      <c r="D184" s="32">
        <v>6011122</v>
      </c>
      <c r="E184" s="41">
        <v>278</v>
      </c>
      <c r="F184" s="39"/>
      <c r="G184" s="39"/>
      <c r="H184" s="39"/>
      <c r="I184" s="39"/>
      <c r="J184" s="39"/>
      <c r="K184" s="33"/>
      <c r="L184" s="204"/>
    </row>
    <row r="185" spans="2:12" ht="13.2" x14ac:dyDescent="0.25">
      <c r="B185" s="127" t="s">
        <v>626</v>
      </c>
      <c r="C185" s="32" t="s">
        <v>166</v>
      </c>
      <c r="D185" s="32">
        <v>60201112</v>
      </c>
      <c r="E185" s="41">
        <v>344.92</v>
      </c>
      <c r="F185" s="39"/>
      <c r="G185" s="39"/>
      <c r="H185" s="39"/>
      <c r="I185" s="39"/>
      <c r="J185" s="39"/>
      <c r="K185" s="33"/>
      <c r="L185" s="204"/>
    </row>
    <row r="186" spans="2:12" ht="13.2" x14ac:dyDescent="0.25">
      <c r="B186" s="127" t="s">
        <v>627</v>
      </c>
      <c r="C186" s="32" t="s">
        <v>166</v>
      </c>
      <c r="D186" s="32">
        <v>603001113</v>
      </c>
      <c r="E186" s="41">
        <v>333.83</v>
      </c>
      <c r="F186" s="39"/>
      <c r="G186" s="39"/>
      <c r="H186" s="39"/>
      <c r="I186" s="39"/>
      <c r="J186" s="39"/>
      <c r="K186" s="33"/>
      <c r="L186" s="204"/>
    </row>
    <row r="187" spans="2:12" ht="13.2" x14ac:dyDescent="0.25">
      <c r="B187" s="127" t="s">
        <v>628</v>
      </c>
      <c r="C187" s="32" t="s">
        <v>166</v>
      </c>
      <c r="D187" s="32">
        <v>604001112</v>
      </c>
      <c r="E187" s="41">
        <v>336.61</v>
      </c>
      <c r="F187" s="39"/>
      <c r="G187" s="39"/>
      <c r="H187" s="39"/>
      <c r="I187" s="39"/>
      <c r="J187" s="39"/>
      <c r="K187" s="33"/>
      <c r="L187" s="204"/>
    </row>
    <row r="188" spans="2:12" ht="13.2" x14ac:dyDescent="0.25">
      <c r="B188" s="127" t="s">
        <v>629</v>
      </c>
      <c r="C188" s="32" t="s">
        <v>166</v>
      </c>
      <c r="D188" s="32">
        <v>605001112</v>
      </c>
      <c r="E188" s="41">
        <v>668.39</v>
      </c>
      <c r="F188" s="39"/>
      <c r="G188" s="39"/>
      <c r="H188" s="39"/>
      <c r="I188" s="39"/>
      <c r="J188" s="39"/>
      <c r="K188" s="33"/>
      <c r="L188" s="204"/>
    </row>
    <row r="189" spans="2:12" ht="13.2" x14ac:dyDescent="0.25">
      <c r="B189" s="127" t="s">
        <v>630</v>
      </c>
      <c r="C189" s="32" t="s">
        <v>166</v>
      </c>
      <c r="D189" s="129">
        <v>6111162</v>
      </c>
      <c r="E189" s="41">
        <v>5.54</v>
      </c>
      <c r="F189" s="39"/>
      <c r="G189" s="39"/>
      <c r="H189" s="39"/>
      <c r="I189" s="39"/>
      <c r="J189" s="39"/>
      <c r="K189" s="33"/>
      <c r="L189" s="204"/>
    </row>
    <row r="190" spans="2:12" ht="13.2" x14ac:dyDescent="0.25">
      <c r="B190" s="127" t="s">
        <v>631</v>
      </c>
      <c r="C190" s="32" t="s">
        <v>166</v>
      </c>
      <c r="D190" s="129">
        <v>6011115</v>
      </c>
      <c r="E190" s="41">
        <v>9116.59</v>
      </c>
      <c r="F190" s="39"/>
      <c r="G190" s="39"/>
      <c r="H190" s="39"/>
      <c r="I190" s="39"/>
      <c r="J190" s="39"/>
      <c r="K190" s="33"/>
      <c r="L190" s="204"/>
    </row>
    <row r="191" spans="2:12" ht="13.2" x14ac:dyDescent="0.25">
      <c r="B191" s="127" t="s">
        <v>632</v>
      </c>
      <c r="C191" s="32" t="s">
        <v>166</v>
      </c>
      <c r="D191" s="129">
        <v>603001112</v>
      </c>
      <c r="E191" s="41">
        <v>72</v>
      </c>
      <c r="F191" s="39"/>
      <c r="G191" s="39"/>
      <c r="H191" s="39"/>
      <c r="I191" s="39"/>
      <c r="J191" s="39"/>
      <c r="K191" s="33"/>
      <c r="L191" s="204"/>
    </row>
    <row r="192" spans="2:12" ht="13.2" x14ac:dyDescent="0.25">
      <c r="B192" s="127" t="s">
        <v>633</v>
      </c>
      <c r="C192" s="32" t="s">
        <v>166</v>
      </c>
      <c r="D192" s="129">
        <v>605001115</v>
      </c>
      <c r="E192" s="41">
        <v>906.71</v>
      </c>
      <c r="F192" s="39"/>
      <c r="G192" s="39"/>
      <c r="H192" s="39"/>
      <c r="I192" s="39"/>
      <c r="J192" s="39"/>
      <c r="K192" s="33"/>
      <c r="L192" s="204"/>
    </row>
    <row r="193" spans="2:12" ht="13.2" x14ac:dyDescent="0.25">
      <c r="B193" s="127" t="s">
        <v>634</v>
      </c>
      <c r="C193" s="32" t="s">
        <v>166</v>
      </c>
      <c r="D193" s="129">
        <v>60201115</v>
      </c>
      <c r="E193" s="41">
        <v>72</v>
      </c>
      <c r="F193" s="39"/>
      <c r="G193" s="39"/>
      <c r="H193" s="39"/>
      <c r="I193" s="39"/>
      <c r="J193" s="39"/>
      <c r="K193" s="33"/>
      <c r="L193" s="204"/>
    </row>
    <row r="194" spans="2:12" ht="13.2" x14ac:dyDescent="0.25">
      <c r="B194" s="127" t="s">
        <v>635</v>
      </c>
      <c r="C194" s="32" t="s">
        <v>166</v>
      </c>
      <c r="D194" s="129">
        <v>604001115</v>
      </c>
      <c r="E194" s="41">
        <v>72</v>
      </c>
      <c r="F194" s="39"/>
      <c r="G194" s="39"/>
      <c r="H194" s="39"/>
      <c r="I194" s="39"/>
      <c r="J194" s="39"/>
      <c r="K194" s="33"/>
      <c r="L194" s="204"/>
    </row>
    <row r="195" spans="2:12" ht="13.2" x14ac:dyDescent="0.25">
      <c r="B195" s="127" t="s">
        <v>636</v>
      </c>
      <c r="C195" s="32" t="s">
        <v>166</v>
      </c>
      <c r="D195" s="129">
        <v>6011116</v>
      </c>
      <c r="E195" s="41">
        <v>407.7</v>
      </c>
      <c r="F195" s="39"/>
      <c r="G195" s="39"/>
      <c r="H195" s="39"/>
      <c r="I195" s="39"/>
      <c r="J195" s="39"/>
      <c r="K195" s="33"/>
      <c r="L195" s="204"/>
    </row>
    <row r="196" spans="2:12" ht="13.2" x14ac:dyDescent="0.25">
      <c r="B196" s="32" t="s">
        <v>165</v>
      </c>
      <c r="C196" s="32" t="s">
        <v>164</v>
      </c>
      <c r="D196" s="32"/>
      <c r="E196" s="41"/>
      <c r="F196" s="39"/>
      <c r="G196" s="39"/>
      <c r="H196" s="39"/>
      <c r="I196" s="39"/>
      <c r="J196" s="39"/>
      <c r="K196" s="33"/>
      <c r="L196" s="204"/>
    </row>
    <row r="197" spans="2:12" ht="13.2" x14ac:dyDescent="0.25">
      <c r="B197" s="32" t="s">
        <v>163</v>
      </c>
      <c r="C197" s="32" t="s">
        <v>162</v>
      </c>
      <c r="D197" s="170"/>
      <c r="E197" s="172">
        <f>SUM(E198:E204)</f>
        <v>43556.119999999995</v>
      </c>
      <c r="F197" s="39"/>
      <c r="G197" s="39"/>
      <c r="H197" s="39"/>
      <c r="I197" s="39"/>
      <c r="J197" s="39"/>
      <c r="K197" s="33"/>
      <c r="L197" s="204"/>
    </row>
    <row r="198" spans="2:12" ht="13.2" x14ac:dyDescent="0.25">
      <c r="B198" s="127" t="s">
        <v>542</v>
      </c>
      <c r="C198" s="32" t="s">
        <v>162</v>
      </c>
      <c r="D198" s="142">
        <v>60120920</v>
      </c>
      <c r="E198" s="169">
        <v>187.8</v>
      </c>
      <c r="F198" s="39"/>
      <c r="G198" s="39"/>
      <c r="H198" s="39"/>
      <c r="I198" s="39"/>
      <c r="J198" s="39"/>
      <c r="K198" s="33"/>
      <c r="L198" s="204"/>
    </row>
    <row r="199" spans="2:12" ht="13.2" x14ac:dyDescent="0.25">
      <c r="B199" s="127" t="s">
        <v>543</v>
      </c>
      <c r="C199" s="32" t="s">
        <v>162</v>
      </c>
      <c r="D199" s="129">
        <v>6000306</v>
      </c>
      <c r="E199" s="32">
        <v>9177.16</v>
      </c>
      <c r="F199" s="39"/>
      <c r="G199" s="39"/>
      <c r="H199" s="39"/>
      <c r="I199" s="39"/>
      <c r="J199" s="39"/>
      <c r="K199" s="33"/>
      <c r="L199" s="204"/>
    </row>
    <row r="200" spans="2:12" ht="13.2" x14ac:dyDescent="0.25">
      <c r="B200" s="127" t="s">
        <v>544</v>
      </c>
      <c r="C200" s="32" t="s">
        <v>162</v>
      </c>
      <c r="D200" s="129">
        <v>6011090</v>
      </c>
      <c r="E200" s="32">
        <v>29233.96</v>
      </c>
      <c r="F200" s="39"/>
      <c r="G200" s="39"/>
      <c r="H200" s="39"/>
      <c r="I200" s="39"/>
      <c r="J200" s="39"/>
      <c r="K200" s="33"/>
      <c r="L200" s="204"/>
    </row>
    <row r="201" spans="2:12" ht="13.2" x14ac:dyDescent="0.25">
      <c r="B201" s="127" t="s">
        <v>637</v>
      </c>
      <c r="C201" s="32" t="s">
        <v>162</v>
      </c>
      <c r="D201" s="129">
        <v>60201090</v>
      </c>
      <c r="E201" s="32">
        <v>1389.27</v>
      </c>
      <c r="F201" s="39"/>
      <c r="G201" s="39"/>
      <c r="H201" s="39"/>
      <c r="I201" s="39"/>
      <c r="J201" s="39"/>
      <c r="K201" s="33"/>
      <c r="L201" s="204"/>
    </row>
    <row r="202" spans="2:12" ht="13.2" x14ac:dyDescent="0.25">
      <c r="B202" s="127" t="s">
        <v>638</v>
      </c>
      <c r="C202" s="32" t="s">
        <v>162</v>
      </c>
      <c r="D202" s="129">
        <v>603001090</v>
      </c>
      <c r="E202" s="32">
        <v>2129.0100000000002</v>
      </c>
      <c r="F202" s="39"/>
      <c r="G202" s="39"/>
      <c r="H202" s="39"/>
      <c r="I202" s="39"/>
      <c r="J202" s="39"/>
      <c r="K202" s="33"/>
      <c r="L202" s="204"/>
    </row>
    <row r="203" spans="2:12" ht="13.2" x14ac:dyDescent="0.25">
      <c r="B203" s="127" t="s">
        <v>639</v>
      </c>
      <c r="C203" s="32" t="s">
        <v>162</v>
      </c>
      <c r="D203" s="129">
        <v>604001090</v>
      </c>
      <c r="E203" s="32">
        <v>146.81</v>
      </c>
      <c r="F203" s="39"/>
      <c r="G203" s="39"/>
      <c r="H203" s="39"/>
      <c r="I203" s="39"/>
      <c r="J203" s="39"/>
      <c r="K203" s="33"/>
      <c r="L203" s="204"/>
    </row>
    <row r="204" spans="2:12" ht="13.2" x14ac:dyDescent="0.25">
      <c r="B204" s="127" t="s">
        <v>640</v>
      </c>
      <c r="C204" s="32" t="s">
        <v>162</v>
      </c>
      <c r="D204" s="129">
        <v>605001090</v>
      </c>
      <c r="E204" s="32">
        <v>1292.1099999999999</v>
      </c>
      <c r="F204" s="39"/>
      <c r="G204" s="39"/>
      <c r="H204" s="39"/>
      <c r="I204" s="39"/>
      <c r="J204" s="39"/>
      <c r="K204" s="33"/>
      <c r="L204" s="204"/>
    </row>
    <row r="205" spans="2:12" ht="13.2" x14ac:dyDescent="0.25">
      <c r="B205" s="32" t="s">
        <v>161</v>
      </c>
      <c r="C205" s="32" t="s">
        <v>160</v>
      </c>
      <c r="D205" s="129">
        <v>60120924</v>
      </c>
      <c r="E205" s="188">
        <v>647.30999999999995</v>
      </c>
      <c r="F205" s="39"/>
      <c r="G205" s="39"/>
      <c r="H205" s="39"/>
      <c r="I205" s="39"/>
      <c r="J205" s="39"/>
      <c r="K205" s="33"/>
      <c r="L205" s="204"/>
    </row>
    <row r="206" spans="2:12" ht="13.2" x14ac:dyDescent="0.25">
      <c r="B206" s="32" t="s">
        <v>159</v>
      </c>
      <c r="C206" s="32" t="s">
        <v>158</v>
      </c>
      <c r="D206" s="128">
        <v>6063060</v>
      </c>
      <c r="E206" s="188">
        <v>160.56</v>
      </c>
      <c r="F206" s="39"/>
      <c r="G206" s="39"/>
      <c r="H206" s="39"/>
      <c r="I206" s="39"/>
      <c r="J206" s="39"/>
      <c r="K206" s="33"/>
      <c r="L206" s="204"/>
    </row>
    <row r="207" spans="2:12" ht="13.2" x14ac:dyDescent="0.25">
      <c r="B207" s="32" t="s">
        <v>157</v>
      </c>
      <c r="C207" s="32" t="s">
        <v>156</v>
      </c>
      <c r="D207" s="32"/>
      <c r="E207" s="41"/>
      <c r="F207" s="39"/>
      <c r="G207" s="39"/>
      <c r="H207" s="39"/>
      <c r="I207" s="39"/>
      <c r="J207" s="39"/>
      <c r="K207" s="33"/>
      <c r="L207" s="204"/>
    </row>
    <row r="208" spans="2:12" ht="13.2" x14ac:dyDescent="0.25">
      <c r="B208" s="32" t="s">
        <v>155</v>
      </c>
      <c r="C208" s="32" t="s">
        <v>154</v>
      </c>
      <c r="D208" s="32"/>
      <c r="E208" s="173">
        <f>SUM(E209:E211)</f>
        <v>2504.11</v>
      </c>
      <c r="F208" s="39"/>
      <c r="G208" s="39"/>
      <c r="H208" s="39"/>
      <c r="I208" s="39"/>
      <c r="J208" s="39"/>
      <c r="K208" s="33"/>
      <c r="L208" s="204"/>
    </row>
    <row r="209" spans="2:12" ht="13.2" x14ac:dyDescent="0.25">
      <c r="B209" s="127" t="s">
        <v>554</v>
      </c>
      <c r="C209" s="32" t="s">
        <v>154</v>
      </c>
      <c r="D209" s="128">
        <v>61111501</v>
      </c>
      <c r="E209" s="41">
        <v>1565.56</v>
      </c>
      <c r="F209" s="39"/>
      <c r="G209" s="39"/>
      <c r="H209" s="39"/>
      <c r="I209" s="39"/>
      <c r="J209" s="39"/>
      <c r="K209" s="33"/>
      <c r="L209" s="204"/>
    </row>
    <row r="210" spans="2:12" ht="13.2" x14ac:dyDescent="0.25">
      <c r="B210" s="127" t="s">
        <v>555</v>
      </c>
      <c r="C210" s="32" t="s">
        <v>641</v>
      </c>
      <c r="D210" s="32">
        <v>6011095</v>
      </c>
      <c r="E210" s="41">
        <v>796.65</v>
      </c>
      <c r="F210" s="39"/>
      <c r="G210" s="39"/>
      <c r="H210" s="39"/>
      <c r="I210" s="39"/>
      <c r="J210" s="39"/>
      <c r="K210" s="33"/>
      <c r="L210" s="204"/>
    </row>
    <row r="211" spans="2:12" ht="13.2" x14ac:dyDescent="0.25">
      <c r="B211" s="127" t="s">
        <v>556</v>
      </c>
      <c r="C211" s="32" t="s">
        <v>154</v>
      </c>
      <c r="D211" s="32">
        <v>60701060</v>
      </c>
      <c r="E211" s="41">
        <v>141.9</v>
      </c>
      <c r="F211" s="39"/>
      <c r="G211" s="39"/>
      <c r="H211" s="39"/>
      <c r="I211" s="39"/>
      <c r="J211" s="39"/>
      <c r="K211" s="33"/>
      <c r="L211" s="204"/>
    </row>
    <row r="212" spans="2:12" ht="13.2" x14ac:dyDescent="0.25">
      <c r="B212" s="32" t="s">
        <v>153</v>
      </c>
      <c r="C212" s="32" t="s">
        <v>152</v>
      </c>
      <c r="D212" s="32"/>
      <c r="E212" s="172">
        <f>SUM(E213:E214)</f>
        <v>7530.83</v>
      </c>
      <c r="F212" s="39"/>
      <c r="G212" s="39"/>
      <c r="H212" s="39"/>
      <c r="I212" s="39"/>
      <c r="J212" s="39"/>
      <c r="K212" s="33"/>
      <c r="L212" s="204"/>
    </row>
    <row r="213" spans="2:12" ht="13.2" x14ac:dyDescent="0.25">
      <c r="B213" s="127" t="s">
        <v>557</v>
      </c>
      <c r="C213" s="32" t="s">
        <v>152</v>
      </c>
      <c r="D213" s="128">
        <v>6012074</v>
      </c>
      <c r="E213" s="32">
        <v>7090.28</v>
      </c>
      <c r="F213" s="39"/>
      <c r="G213" s="39"/>
      <c r="H213" s="39"/>
      <c r="I213" s="39"/>
      <c r="J213" s="39"/>
      <c r="K213" s="33"/>
      <c r="L213" s="204"/>
    </row>
    <row r="214" spans="2:12" ht="13.2" x14ac:dyDescent="0.25">
      <c r="B214" s="127" t="s">
        <v>558</v>
      </c>
      <c r="C214" s="32" t="s">
        <v>152</v>
      </c>
      <c r="D214" s="32">
        <v>60120925</v>
      </c>
      <c r="E214" s="32">
        <v>440.55</v>
      </c>
      <c r="F214" s="39"/>
      <c r="G214" s="39"/>
      <c r="H214" s="39"/>
      <c r="I214" s="39"/>
      <c r="J214" s="39"/>
      <c r="K214" s="33"/>
      <c r="L214" s="204"/>
    </row>
    <row r="215" spans="2:12" ht="13.2" x14ac:dyDescent="0.25">
      <c r="B215" s="41" t="s">
        <v>151</v>
      </c>
      <c r="C215" s="32" t="s">
        <v>150</v>
      </c>
      <c r="D215" s="129">
        <v>6012075</v>
      </c>
      <c r="E215" s="172">
        <v>750</v>
      </c>
      <c r="F215" s="39"/>
      <c r="G215" s="39"/>
      <c r="H215" s="39"/>
      <c r="I215" s="39"/>
      <c r="J215" s="39"/>
      <c r="K215" s="33"/>
      <c r="L215" s="204"/>
    </row>
    <row r="216" spans="2:12" ht="13.2" x14ac:dyDescent="0.25">
      <c r="B216" s="41" t="s">
        <v>149</v>
      </c>
      <c r="C216" s="32" t="s">
        <v>148</v>
      </c>
      <c r="D216" s="32"/>
      <c r="E216" s="41"/>
      <c r="F216" s="39"/>
      <c r="G216" s="39"/>
      <c r="H216" s="39"/>
      <c r="I216" s="39"/>
      <c r="J216" s="39"/>
      <c r="K216" s="33"/>
      <c r="L216" s="204"/>
    </row>
    <row r="217" spans="2:12" ht="13.2" x14ac:dyDescent="0.25">
      <c r="B217" s="41" t="s">
        <v>147</v>
      </c>
      <c r="C217" s="32" t="s">
        <v>146</v>
      </c>
      <c r="D217" s="32"/>
      <c r="E217" s="32"/>
      <c r="F217" s="39"/>
      <c r="G217" s="39"/>
      <c r="H217" s="39"/>
      <c r="I217" s="39"/>
      <c r="J217" s="39"/>
      <c r="K217" s="33"/>
      <c r="L217" s="204"/>
    </row>
    <row r="218" spans="2:12" ht="13.2" x14ac:dyDescent="0.25">
      <c r="B218" s="41" t="s">
        <v>145</v>
      </c>
      <c r="C218" s="32" t="s">
        <v>144</v>
      </c>
      <c r="D218" s="170"/>
      <c r="E218" s="173">
        <f>SUM(E219:E222)</f>
        <v>1605.7800000000002</v>
      </c>
      <c r="F218" s="39"/>
      <c r="G218" s="39"/>
      <c r="H218" s="39"/>
      <c r="I218" s="39"/>
      <c r="J218" s="39"/>
      <c r="K218" s="33"/>
      <c r="L218" s="204"/>
    </row>
    <row r="219" spans="2:12" ht="13.2" x14ac:dyDescent="0.25">
      <c r="B219" s="130" t="s">
        <v>574</v>
      </c>
      <c r="C219" s="32" t="s">
        <v>144</v>
      </c>
      <c r="D219" s="142">
        <v>60120921</v>
      </c>
      <c r="E219" s="174">
        <v>382.87</v>
      </c>
      <c r="F219" s="39"/>
      <c r="G219" s="39"/>
      <c r="H219" s="39"/>
      <c r="I219" s="39"/>
      <c r="J219" s="39"/>
      <c r="K219" s="33"/>
      <c r="L219" s="204"/>
    </row>
    <row r="220" spans="2:12" ht="13.2" x14ac:dyDescent="0.25">
      <c r="B220" s="130" t="s">
        <v>575</v>
      </c>
      <c r="C220" s="32" t="s">
        <v>144</v>
      </c>
      <c r="D220" s="175">
        <v>6011092</v>
      </c>
      <c r="E220" s="41">
        <v>673.2</v>
      </c>
      <c r="F220" s="39"/>
      <c r="G220" s="39"/>
      <c r="H220" s="39"/>
      <c r="I220" s="39"/>
      <c r="J220" s="39"/>
      <c r="K220" s="33"/>
      <c r="L220" s="204"/>
    </row>
    <row r="221" spans="2:12" ht="13.2" x14ac:dyDescent="0.25">
      <c r="B221" s="130" t="s">
        <v>576</v>
      </c>
      <c r="C221" s="32" t="s">
        <v>144</v>
      </c>
      <c r="D221" s="142">
        <v>60201091</v>
      </c>
      <c r="E221" s="41">
        <v>21.48</v>
      </c>
      <c r="F221" s="39"/>
      <c r="G221" s="39"/>
      <c r="H221" s="39"/>
      <c r="I221" s="39"/>
      <c r="J221" s="39"/>
      <c r="K221" s="33"/>
      <c r="L221" s="204"/>
    </row>
    <row r="222" spans="2:12" ht="13.2" x14ac:dyDescent="0.25">
      <c r="B222" s="130" t="s">
        <v>577</v>
      </c>
      <c r="C222" s="32" t="s">
        <v>144</v>
      </c>
      <c r="D222" s="129">
        <v>61111507</v>
      </c>
      <c r="E222" s="41">
        <v>528.23</v>
      </c>
      <c r="F222" s="39"/>
      <c r="G222" s="39"/>
      <c r="H222" s="39"/>
      <c r="I222" s="39"/>
      <c r="J222" s="39"/>
      <c r="K222" s="33"/>
      <c r="L222" s="204"/>
    </row>
    <row r="223" spans="2:12" ht="13.2" x14ac:dyDescent="0.25">
      <c r="B223" s="41" t="s">
        <v>143</v>
      </c>
      <c r="C223" s="32" t="s">
        <v>142</v>
      </c>
      <c r="D223" s="32"/>
      <c r="E223" s="41"/>
      <c r="F223" s="39"/>
      <c r="G223" s="39"/>
      <c r="H223" s="39"/>
      <c r="I223" s="39"/>
      <c r="J223" s="39"/>
      <c r="K223" s="33"/>
      <c r="L223" s="204"/>
    </row>
    <row r="224" spans="2:12" ht="13.2" x14ac:dyDescent="0.25">
      <c r="B224" s="41" t="s">
        <v>141</v>
      </c>
      <c r="C224" s="32" t="s">
        <v>140</v>
      </c>
      <c r="D224" s="32"/>
      <c r="E224" s="41"/>
      <c r="F224" s="39"/>
      <c r="G224" s="39"/>
      <c r="H224" s="39"/>
      <c r="I224" s="39"/>
      <c r="J224" s="39"/>
      <c r="K224" s="33"/>
      <c r="L224" s="204"/>
    </row>
    <row r="225" spans="2:12" ht="13.2" x14ac:dyDescent="0.25">
      <c r="B225" s="41" t="s">
        <v>139</v>
      </c>
      <c r="C225" s="32" t="s">
        <v>138</v>
      </c>
      <c r="D225" s="32"/>
      <c r="E225" s="173">
        <f>SUM(E226:E236)</f>
        <v>22493.439999999999</v>
      </c>
      <c r="F225" s="39"/>
      <c r="G225" s="39"/>
      <c r="H225" s="39"/>
      <c r="I225" s="39"/>
      <c r="J225" s="39"/>
      <c r="K225" s="33"/>
      <c r="L225" s="204"/>
    </row>
    <row r="226" spans="2:12" ht="13.2" x14ac:dyDescent="0.25">
      <c r="B226" s="130" t="s">
        <v>593</v>
      </c>
      <c r="C226" s="32" t="s">
        <v>138</v>
      </c>
      <c r="D226" s="32">
        <v>6012071</v>
      </c>
      <c r="E226" s="41">
        <v>1135.8499999999999</v>
      </c>
      <c r="F226" s="39"/>
      <c r="G226" s="39"/>
      <c r="H226" s="39"/>
      <c r="I226" s="39"/>
      <c r="J226" s="39"/>
      <c r="K226" s="33"/>
      <c r="L226" s="204"/>
    </row>
    <row r="227" spans="2:12" ht="13.2" x14ac:dyDescent="0.25">
      <c r="B227" s="130" t="s">
        <v>594</v>
      </c>
      <c r="C227" s="32" t="s">
        <v>138</v>
      </c>
      <c r="D227" s="32">
        <v>60120923</v>
      </c>
      <c r="E227" s="41">
        <v>531.45000000000005</v>
      </c>
      <c r="F227" s="39"/>
      <c r="G227" s="39"/>
      <c r="H227" s="39"/>
      <c r="I227" s="39"/>
      <c r="J227" s="39"/>
      <c r="K227" s="33"/>
      <c r="L227" s="204"/>
    </row>
    <row r="228" spans="2:12" ht="13.2" x14ac:dyDescent="0.25">
      <c r="B228" s="130" t="s">
        <v>595</v>
      </c>
      <c r="C228" s="32" t="s">
        <v>138</v>
      </c>
      <c r="D228" s="32">
        <v>6011111</v>
      </c>
      <c r="E228" s="41">
        <v>15570</v>
      </c>
      <c r="F228" s="39"/>
      <c r="G228" s="39"/>
      <c r="H228" s="39"/>
      <c r="I228" s="39"/>
      <c r="J228" s="39"/>
      <c r="K228" s="33"/>
      <c r="L228" s="204"/>
    </row>
    <row r="229" spans="2:12" ht="13.2" x14ac:dyDescent="0.25">
      <c r="B229" s="130" t="s">
        <v>642</v>
      </c>
      <c r="C229" s="32" t="s">
        <v>138</v>
      </c>
      <c r="D229" s="32">
        <v>60201111</v>
      </c>
      <c r="E229" s="41">
        <v>156.31</v>
      </c>
      <c r="F229" s="39"/>
      <c r="G229" s="39"/>
      <c r="H229" s="39"/>
      <c r="I229" s="39"/>
      <c r="J229" s="39"/>
      <c r="K229" s="33"/>
      <c r="L229" s="204"/>
    </row>
    <row r="230" spans="2:12" ht="13.2" x14ac:dyDescent="0.25">
      <c r="B230" s="130" t="s">
        <v>643</v>
      </c>
      <c r="C230" s="32" t="s">
        <v>138</v>
      </c>
      <c r="D230" s="32">
        <v>603001111</v>
      </c>
      <c r="E230" s="41">
        <v>156.31</v>
      </c>
      <c r="F230" s="39"/>
      <c r="G230" s="39"/>
      <c r="H230" s="39"/>
      <c r="I230" s="39"/>
      <c r="J230" s="39"/>
      <c r="K230" s="33"/>
      <c r="L230" s="204"/>
    </row>
    <row r="231" spans="2:12" ht="13.2" x14ac:dyDescent="0.25">
      <c r="B231" s="130" t="s">
        <v>644</v>
      </c>
      <c r="C231" s="32" t="s">
        <v>138</v>
      </c>
      <c r="D231" s="32">
        <v>604001111</v>
      </c>
      <c r="E231" s="41">
        <v>156.31</v>
      </c>
      <c r="F231" s="39"/>
      <c r="G231" s="39"/>
      <c r="H231" s="39"/>
      <c r="I231" s="39"/>
      <c r="J231" s="39"/>
      <c r="K231" s="33"/>
      <c r="L231" s="204"/>
    </row>
    <row r="232" spans="2:12" ht="13.2" x14ac:dyDescent="0.25">
      <c r="B232" s="130" t="s">
        <v>645</v>
      </c>
      <c r="C232" s="32" t="s">
        <v>138</v>
      </c>
      <c r="D232" s="32">
        <v>605001111</v>
      </c>
      <c r="E232" s="41">
        <v>271.55</v>
      </c>
      <c r="F232" s="39"/>
      <c r="G232" s="39"/>
      <c r="H232" s="39"/>
      <c r="I232" s="39"/>
      <c r="J232" s="39"/>
      <c r="K232" s="33"/>
      <c r="L232" s="204"/>
    </row>
    <row r="233" spans="2:12" ht="13.2" x14ac:dyDescent="0.25">
      <c r="B233" s="130" t="s">
        <v>646</v>
      </c>
      <c r="C233" s="32" t="s">
        <v>138</v>
      </c>
      <c r="D233" s="32">
        <v>6011094</v>
      </c>
      <c r="E233" s="41">
        <v>3458.08</v>
      </c>
      <c r="F233" s="39"/>
      <c r="G233" s="39"/>
      <c r="H233" s="39"/>
      <c r="I233" s="39"/>
      <c r="J233" s="39"/>
      <c r="K233" s="33"/>
      <c r="L233" s="204"/>
    </row>
    <row r="234" spans="2:12" ht="13.2" x14ac:dyDescent="0.25">
      <c r="B234" s="130" t="s">
        <v>647</v>
      </c>
      <c r="C234" s="32" t="s">
        <v>138</v>
      </c>
      <c r="D234" s="32">
        <v>60201093</v>
      </c>
      <c r="E234" s="41">
        <v>30.5</v>
      </c>
      <c r="F234" s="39"/>
      <c r="G234" s="39"/>
      <c r="H234" s="39"/>
      <c r="I234" s="39"/>
      <c r="J234" s="39"/>
      <c r="K234" s="33"/>
      <c r="L234" s="204"/>
    </row>
    <row r="235" spans="2:12" ht="13.2" x14ac:dyDescent="0.25">
      <c r="B235" s="130" t="s">
        <v>648</v>
      </c>
      <c r="C235" s="32" t="s">
        <v>138</v>
      </c>
      <c r="D235" s="32">
        <v>603001093</v>
      </c>
      <c r="E235" s="41">
        <v>503.16</v>
      </c>
      <c r="F235" s="39"/>
      <c r="G235" s="39"/>
      <c r="H235" s="39"/>
      <c r="I235" s="39"/>
      <c r="J235" s="39"/>
      <c r="K235" s="33"/>
      <c r="L235" s="204"/>
    </row>
    <row r="236" spans="2:12" ht="13.2" x14ac:dyDescent="0.25">
      <c r="B236" s="130" t="s">
        <v>649</v>
      </c>
      <c r="C236" s="32" t="s">
        <v>138</v>
      </c>
      <c r="D236" s="32">
        <v>6111161</v>
      </c>
      <c r="E236" s="41">
        <v>523.91999999999996</v>
      </c>
      <c r="F236" s="39"/>
      <c r="G236" s="39"/>
      <c r="H236" s="39"/>
      <c r="I236" s="39"/>
      <c r="J236" s="39"/>
      <c r="K236" s="33"/>
      <c r="L236" s="204"/>
    </row>
    <row r="237" spans="2:12" ht="13.2" x14ac:dyDescent="0.25">
      <c r="B237" s="41" t="s">
        <v>137</v>
      </c>
      <c r="C237" s="32" t="s">
        <v>136</v>
      </c>
      <c r="D237" s="176"/>
      <c r="E237" s="177">
        <f>SUM(E238:E247)</f>
        <v>43577.19</v>
      </c>
      <c r="F237" s="39"/>
      <c r="G237" s="39"/>
      <c r="H237" s="39"/>
      <c r="I237" s="39"/>
      <c r="J237" s="39"/>
      <c r="K237" s="33"/>
      <c r="L237" s="204"/>
    </row>
    <row r="238" spans="2:12" ht="13.2" x14ac:dyDescent="0.25">
      <c r="B238" s="130" t="s">
        <v>650</v>
      </c>
      <c r="C238" s="32" t="s">
        <v>136</v>
      </c>
      <c r="D238" s="178">
        <v>601209</v>
      </c>
      <c r="E238" s="178">
        <v>3307.52</v>
      </c>
      <c r="F238" s="39"/>
      <c r="G238" s="39"/>
      <c r="H238" s="39"/>
      <c r="I238" s="39"/>
      <c r="J238" s="39"/>
      <c r="K238" s="33"/>
      <c r="L238" s="204"/>
    </row>
    <row r="239" spans="2:12" ht="13.2" x14ac:dyDescent="0.25">
      <c r="B239" s="130" t="s">
        <v>597</v>
      </c>
      <c r="C239" s="32" t="s">
        <v>136</v>
      </c>
      <c r="D239" s="178">
        <v>601110</v>
      </c>
      <c r="E239" s="178">
        <v>32200.44</v>
      </c>
      <c r="F239" s="39"/>
      <c r="G239" s="39"/>
      <c r="H239" s="39"/>
      <c r="I239" s="39"/>
      <c r="J239" s="39"/>
      <c r="K239" s="33"/>
      <c r="L239" s="204"/>
    </row>
    <row r="240" spans="2:12" ht="13.2" x14ac:dyDescent="0.25">
      <c r="B240" s="130" t="s">
        <v>598</v>
      </c>
      <c r="C240" s="32" t="s">
        <v>136</v>
      </c>
      <c r="D240" s="178">
        <v>6020110</v>
      </c>
      <c r="E240" s="178">
        <v>1470.67</v>
      </c>
      <c r="F240" s="39"/>
      <c r="G240" s="39"/>
      <c r="H240" s="39"/>
      <c r="I240" s="39"/>
      <c r="J240" s="39"/>
      <c r="K240" s="33"/>
      <c r="L240" s="204"/>
    </row>
    <row r="241" spans="2:12" ht="13.2" x14ac:dyDescent="0.25">
      <c r="B241" s="130" t="s">
        <v>599</v>
      </c>
      <c r="C241" s="32" t="s">
        <v>136</v>
      </c>
      <c r="D241" s="178">
        <v>60300110</v>
      </c>
      <c r="E241" s="178">
        <v>1643.16</v>
      </c>
      <c r="F241" s="39"/>
      <c r="G241" s="39"/>
      <c r="H241" s="39"/>
      <c r="I241" s="39"/>
      <c r="J241" s="39"/>
      <c r="K241" s="33"/>
      <c r="L241" s="204"/>
    </row>
    <row r="242" spans="2:12" ht="13.2" x14ac:dyDescent="0.25">
      <c r="B242" s="130" t="s">
        <v>600</v>
      </c>
      <c r="C242" s="32" t="s">
        <v>136</v>
      </c>
      <c r="D242" s="178">
        <v>60400110</v>
      </c>
      <c r="E242" s="178">
        <v>380.94</v>
      </c>
      <c r="F242" s="39"/>
      <c r="G242" s="39"/>
      <c r="H242" s="39"/>
      <c r="I242" s="39"/>
      <c r="J242" s="39"/>
      <c r="K242" s="33"/>
      <c r="L242" s="204"/>
    </row>
    <row r="243" spans="2:12" ht="13.2" x14ac:dyDescent="0.25">
      <c r="B243" s="130" t="s">
        <v>601</v>
      </c>
      <c r="C243" s="32" t="s">
        <v>136</v>
      </c>
      <c r="D243" s="178">
        <v>60500110</v>
      </c>
      <c r="E243" s="178">
        <v>1258.28</v>
      </c>
      <c r="F243" s="39"/>
      <c r="G243" s="39"/>
      <c r="H243" s="39"/>
      <c r="I243" s="39"/>
      <c r="J243" s="39"/>
      <c r="K243" s="33"/>
      <c r="L243" s="204"/>
    </row>
    <row r="244" spans="2:12" ht="13.2" x14ac:dyDescent="0.25">
      <c r="B244" s="130" t="s">
        <v>602</v>
      </c>
      <c r="C244" s="32" t="s">
        <v>136</v>
      </c>
      <c r="D244" s="178">
        <v>6000107</v>
      </c>
      <c r="E244" s="178">
        <v>856</v>
      </c>
      <c r="F244" s="39"/>
      <c r="G244" s="39"/>
      <c r="H244" s="39"/>
      <c r="I244" s="39"/>
      <c r="J244" s="39"/>
      <c r="K244" s="33"/>
      <c r="L244" s="204"/>
    </row>
    <row r="245" spans="2:12" ht="13.2" x14ac:dyDescent="0.25">
      <c r="B245" s="130" t="s">
        <v>603</v>
      </c>
      <c r="C245" s="32" t="s">
        <v>136</v>
      </c>
      <c r="D245" s="178">
        <v>6111198</v>
      </c>
      <c r="E245" s="178">
        <v>1058.3699999999999</v>
      </c>
      <c r="F245" s="39"/>
      <c r="G245" s="39"/>
      <c r="H245" s="39"/>
      <c r="I245" s="39"/>
      <c r="J245" s="39"/>
      <c r="K245" s="33"/>
      <c r="L245" s="204"/>
    </row>
    <row r="246" spans="2:12" ht="13.2" x14ac:dyDescent="0.25">
      <c r="B246" s="130" t="s">
        <v>604</v>
      </c>
      <c r="C246" s="32" t="s">
        <v>136</v>
      </c>
      <c r="D246" s="178">
        <v>60701052</v>
      </c>
      <c r="E246" s="178">
        <v>1137</v>
      </c>
      <c r="F246" s="39"/>
      <c r="G246" s="39"/>
      <c r="H246" s="39"/>
      <c r="I246" s="39"/>
      <c r="J246" s="39"/>
      <c r="K246" s="33"/>
      <c r="L246" s="204"/>
    </row>
    <row r="247" spans="2:12" ht="13.2" x14ac:dyDescent="0.25">
      <c r="B247" s="130" t="s">
        <v>605</v>
      </c>
      <c r="C247" s="32" t="s">
        <v>136</v>
      </c>
      <c r="D247" s="178">
        <v>6000310</v>
      </c>
      <c r="E247" s="178">
        <v>264.81</v>
      </c>
      <c r="F247" s="39"/>
      <c r="G247" s="39"/>
      <c r="H247" s="39"/>
      <c r="I247" s="39"/>
      <c r="J247" s="39"/>
      <c r="K247" s="33"/>
      <c r="L247" s="204"/>
    </row>
    <row r="248" spans="2:12" ht="13.2" x14ac:dyDescent="0.25">
      <c r="B248" s="41" t="s">
        <v>135</v>
      </c>
      <c r="C248" s="32" t="s">
        <v>134</v>
      </c>
      <c r="D248" s="32"/>
      <c r="E248" s="41"/>
      <c r="F248" s="39"/>
      <c r="G248" s="39"/>
      <c r="H248" s="39"/>
      <c r="I248" s="39"/>
      <c r="J248" s="39"/>
      <c r="K248" s="33"/>
      <c r="L248" s="204"/>
    </row>
    <row r="249" spans="2:12" ht="26.4" x14ac:dyDescent="0.25">
      <c r="B249" s="41" t="s">
        <v>651</v>
      </c>
      <c r="C249" s="41" t="s">
        <v>613</v>
      </c>
      <c r="D249" s="32"/>
      <c r="E249" s="173">
        <f>SUM(E250:E251)</f>
        <v>2175</v>
      </c>
      <c r="F249" s="39"/>
      <c r="G249" s="39"/>
      <c r="H249" s="39"/>
      <c r="I249" s="39"/>
      <c r="J249" s="39"/>
      <c r="K249" s="33"/>
      <c r="L249" s="204"/>
    </row>
    <row r="250" spans="2:12" ht="13.2" x14ac:dyDescent="0.25">
      <c r="B250" s="130" t="s">
        <v>612</v>
      </c>
      <c r="C250" s="41" t="s">
        <v>653</v>
      </c>
      <c r="D250" s="129">
        <v>6011117</v>
      </c>
      <c r="E250" s="41">
        <v>440</v>
      </c>
      <c r="F250" s="39"/>
      <c r="G250" s="39"/>
      <c r="H250" s="39"/>
      <c r="I250" s="39"/>
      <c r="J250" s="39"/>
      <c r="K250" s="33"/>
      <c r="L250" s="204"/>
    </row>
    <row r="251" spans="2:12" ht="13.2" x14ac:dyDescent="0.25">
      <c r="B251" s="130" t="s">
        <v>652</v>
      </c>
      <c r="C251" s="41" t="s">
        <v>653</v>
      </c>
      <c r="D251" s="129">
        <v>6012079</v>
      </c>
      <c r="E251" s="41">
        <v>1735</v>
      </c>
      <c r="F251" s="39"/>
      <c r="G251" s="39"/>
      <c r="H251" s="39"/>
      <c r="I251" s="39"/>
      <c r="J251" s="39"/>
      <c r="K251" s="33"/>
      <c r="L251" s="204"/>
    </row>
    <row r="252" spans="2:12" ht="13.2" x14ac:dyDescent="0.25">
      <c r="B252" s="33" t="s">
        <v>133</v>
      </c>
      <c r="C252" s="33" t="s">
        <v>132</v>
      </c>
      <c r="D252" s="33"/>
      <c r="E252" s="33">
        <f>E253+E266+E279+E293+E297+E313+E323</f>
        <v>1107638.9399999997</v>
      </c>
      <c r="F252" s="39"/>
      <c r="G252" s="39"/>
      <c r="H252" s="39"/>
      <c r="I252" s="39"/>
      <c r="J252" s="39"/>
      <c r="K252" s="33">
        <f t="shared" si="0"/>
        <v>1107638.9399999997</v>
      </c>
      <c r="L252" s="204"/>
    </row>
    <row r="253" spans="2:12" ht="13.2" x14ac:dyDescent="0.25">
      <c r="B253" s="41" t="s">
        <v>131</v>
      </c>
      <c r="C253" s="32" t="s">
        <v>130</v>
      </c>
      <c r="D253" s="32"/>
      <c r="E253" s="33">
        <f>SUM(E254:E265)</f>
        <v>1040136.3899999999</v>
      </c>
      <c r="F253" s="39"/>
      <c r="G253" s="39"/>
      <c r="H253" s="39"/>
      <c r="I253" s="39"/>
      <c r="J253" s="39"/>
      <c r="K253" s="33"/>
      <c r="L253" s="204"/>
    </row>
    <row r="254" spans="2:12" ht="13.2" x14ac:dyDescent="0.25">
      <c r="B254" s="130" t="s">
        <v>622</v>
      </c>
      <c r="C254" s="32" t="s">
        <v>130</v>
      </c>
      <c r="D254" s="129">
        <v>601200</v>
      </c>
      <c r="E254" s="124">
        <v>99974.44</v>
      </c>
      <c r="F254" s="39"/>
      <c r="G254" s="39"/>
      <c r="H254" s="39"/>
      <c r="I254" s="39"/>
      <c r="J254" s="39"/>
      <c r="K254" s="33"/>
      <c r="L254" s="204"/>
    </row>
    <row r="255" spans="2:12" ht="13.2" x14ac:dyDescent="0.25">
      <c r="B255" s="130" t="s">
        <v>623</v>
      </c>
      <c r="C255" s="32" t="s">
        <v>130</v>
      </c>
      <c r="D255" s="129">
        <v>601100</v>
      </c>
      <c r="E255" s="124">
        <v>436387.3</v>
      </c>
      <c r="F255" s="39"/>
      <c r="G255" s="39"/>
      <c r="H255" s="39"/>
      <c r="I255" s="39"/>
      <c r="J255" s="39"/>
      <c r="K255" s="33"/>
      <c r="L255" s="204"/>
    </row>
    <row r="256" spans="2:12" ht="13.2" x14ac:dyDescent="0.25">
      <c r="B256" s="130" t="s">
        <v>624</v>
      </c>
      <c r="C256" s="32" t="s">
        <v>130</v>
      </c>
      <c r="D256" s="129">
        <v>6020100</v>
      </c>
      <c r="E256" s="124">
        <v>40789.56</v>
      </c>
      <c r="F256" s="39"/>
      <c r="G256" s="39"/>
      <c r="H256" s="39"/>
      <c r="I256" s="39"/>
      <c r="J256" s="39"/>
      <c r="K256" s="33"/>
      <c r="L256" s="204"/>
    </row>
    <row r="257" spans="2:12" ht="13.2" x14ac:dyDescent="0.25">
      <c r="B257" s="130" t="s">
        <v>625</v>
      </c>
      <c r="C257" s="32" t="s">
        <v>130</v>
      </c>
      <c r="D257" s="129">
        <v>60300100</v>
      </c>
      <c r="E257" s="124">
        <v>80561.89</v>
      </c>
      <c r="F257" s="39"/>
      <c r="G257" s="39"/>
      <c r="H257" s="39"/>
      <c r="I257" s="39"/>
      <c r="J257" s="39"/>
      <c r="K257" s="33"/>
      <c r="L257" s="204"/>
    </row>
    <row r="258" spans="2:12" ht="13.2" x14ac:dyDescent="0.25">
      <c r="B258" s="130" t="s">
        <v>654</v>
      </c>
      <c r="C258" s="32" t="s">
        <v>130</v>
      </c>
      <c r="D258" s="129">
        <v>60400100</v>
      </c>
      <c r="E258" s="124">
        <v>12919.85</v>
      </c>
      <c r="F258" s="39"/>
      <c r="G258" s="39"/>
      <c r="H258" s="39"/>
      <c r="I258" s="39"/>
      <c r="J258" s="39"/>
      <c r="K258" s="33"/>
      <c r="L258" s="204"/>
    </row>
    <row r="259" spans="2:12" ht="13.2" x14ac:dyDescent="0.25">
      <c r="B259" s="130" t="s">
        <v>655</v>
      </c>
      <c r="C259" s="32" t="s">
        <v>130</v>
      </c>
      <c r="D259" s="129">
        <v>60500100</v>
      </c>
      <c r="E259" s="124">
        <v>6364.32</v>
      </c>
      <c r="F259" s="39"/>
      <c r="G259" s="39"/>
      <c r="H259" s="39"/>
      <c r="I259" s="39"/>
      <c r="J259" s="39"/>
      <c r="K259" s="33"/>
      <c r="L259" s="204"/>
    </row>
    <row r="260" spans="2:12" ht="13.2" x14ac:dyDescent="0.25">
      <c r="B260" s="130" t="s">
        <v>656</v>
      </c>
      <c r="C260" s="32" t="s">
        <v>130</v>
      </c>
      <c r="D260" s="129">
        <v>6000100</v>
      </c>
      <c r="E260" s="124">
        <v>17223.14</v>
      </c>
      <c r="F260" s="39"/>
      <c r="G260" s="39"/>
      <c r="H260" s="39"/>
      <c r="I260" s="39"/>
      <c r="J260" s="39"/>
      <c r="K260" s="33"/>
      <c r="L260" s="204"/>
    </row>
    <row r="261" spans="2:12" ht="13.2" x14ac:dyDescent="0.25">
      <c r="B261" s="130" t="s">
        <v>657</v>
      </c>
      <c r="C261" s="32" t="s">
        <v>130</v>
      </c>
      <c r="D261" s="129">
        <v>6000300</v>
      </c>
      <c r="E261" s="124">
        <v>35618.51</v>
      </c>
      <c r="F261" s="39"/>
      <c r="G261" s="39"/>
      <c r="H261" s="39"/>
      <c r="I261" s="39"/>
      <c r="J261" s="39"/>
      <c r="K261" s="33"/>
      <c r="L261" s="204"/>
    </row>
    <row r="262" spans="2:12" ht="13.2" x14ac:dyDescent="0.25">
      <c r="B262" s="130" t="s">
        <v>658</v>
      </c>
      <c r="C262" s="32" t="s">
        <v>130</v>
      </c>
      <c r="D262" s="129">
        <v>606300</v>
      </c>
      <c r="E262" s="124">
        <v>22152.91</v>
      </c>
      <c r="F262" s="39"/>
      <c r="G262" s="39"/>
      <c r="H262" s="39"/>
      <c r="I262" s="39"/>
      <c r="J262" s="39"/>
      <c r="K262" s="33"/>
      <c r="L262" s="204"/>
    </row>
    <row r="263" spans="2:12" ht="13.2" x14ac:dyDescent="0.25">
      <c r="B263" s="130" t="s">
        <v>659</v>
      </c>
      <c r="C263" s="32" t="s">
        <v>130</v>
      </c>
      <c r="D263" s="129">
        <v>61000</v>
      </c>
      <c r="E263" s="124">
        <v>22869.599999999999</v>
      </c>
      <c r="F263" s="39"/>
      <c r="G263" s="39"/>
      <c r="H263" s="39"/>
      <c r="I263" s="39"/>
      <c r="J263" s="39"/>
      <c r="K263" s="33"/>
      <c r="L263" s="204"/>
    </row>
    <row r="264" spans="2:12" ht="13.2" x14ac:dyDescent="0.25">
      <c r="B264" s="130" t="s">
        <v>660</v>
      </c>
      <c r="C264" s="32" t="s">
        <v>130</v>
      </c>
      <c r="D264" s="129">
        <v>611110</v>
      </c>
      <c r="E264" s="124">
        <v>209924.93</v>
      </c>
      <c r="F264" s="39"/>
      <c r="G264" s="39"/>
      <c r="H264" s="39"/>
      <c r="I264" s="39"/>
      <c r="J264" s="39"/>
      <c r="K264" s="33"/>
      <c r="L264" s="204"/>
    </row>
    <row r="265" spans="2:12" ht="13.2" x14ac:dyDescent="0.25">
      <c r="B265" s="130" t="s">
        <v>661</v>
      </c>
      <c r="C265" s="32" t="s">
        <v>130</v>
      </c>
      <c r="D265" s="129">
        <v>60700100</v>
      </c>
      <c r="E265" s="124">
        <v>55349.94</v>
      </c>
      <c r="F265" s="39"/>
      <c r="G265" s="39"/>
      <c r="H265" s="39"/>
      <c r="I265" s="39"/>
      <c r="J265" s="39"/>
      <c r="K265" s="33"/>
      <c r="L265" s="204"/>
    </row>
    <row r="266" spans="2:12" ht="13.2" x14ac:dyDescent="0.25">
      <c r="B266" s="41" t="s">
        <v>129</v>
      </c>
      <c r="C266" s="32" t="s">
        <v>128</v>
      </c>
      <c r="D266" s="32"/>
      <c r="E266" s="33">
        <f>SUM(E267:E278)</f>
        <v>16990.03</v>
      </c>
      <c r="F266" s="39"/>
      <c r="G266" s="39"/>
      <c r="H266" s="39"/>
      <c r="I266" s="39"/>
      <c r="J266" s="39"/>
      <c r="K266" s="33"/>
      <c r="L266" s="204"/>
    </row>
    <row r="267" spans="2:12" ht="13.2" x14ac:dyDescent="0.25">
      <c r="B267" s="130" t="s">
        <v>493</v>
      </c>
      <c r="C267" s="32" t="s">
        <v>128</v>
      </c>
      <c r="D267" s="129">
        <v>601201</v>
      </c>
      <c r="E267" s="124">
        <v>1594.35</v>
      </c>
      <c r="F267" s="39"/>
      <c r="G267" s="39"/>
      <c r="H267" s="39"/>
      <c r="I267" s="39"/>
      <c r="J267" s="39"/>
      <c r="K267" s="33"/>
      <c r="L267" s="204"/>
    </row>
    <row r="268" spans="2:12" ht="13.2" x14ac:dyDescent="0.25">
      <c r="B268" s="130" t="s">
        <v>494</v>
      </c>
      <c r="C268" s="32" t="s">
        <v>128</v>
      </c>
      <c r="D268" s="129">
        <v>601101</v>
      </c>
      <c r="E268" s="124">
        <v>7034.35</v>
      </c>
      <c r="F268" s="39"/>
      <c r="G268" s="39"/>
      <c r="H268" s="39"/>
      <c r="I268" s="39"/>
      <c r="J268" s="39"/>
      <c r="K268" s="33"/>
      <c r="L268" s="204"/>
    </row>
    <row r="269" spans="2:12" ht="13.2" x14ac:dyDescent="0.25">
      <c r="B269" s="130" t="s">
        <v>495</v>
      </c>
      <c r="C269" s="32" t="s">
        <v>128</v>
      </c>
      <c r="D269" s="129">
        <v>6020101</v>
      </c>
      <c r="E269" s="124">
        <v>660.22</v>
      </c>
      <c r="F269" s="39"/>
      <c r="G269" s="39"/>
      <c r="H269" s="39"/>
      <c r="I269" s="39"/>
      <c r="J269" s="39"/>
      <c r="K269" s="33"/>
      <c r="L269" s="204"/>
    </row>
    <row r="270" spans="2:12" ht="13.2" x14ac:dyDescent="0.25">
      <c r="B270" s="130" t="s">
        <v>496</v>
      </c>
      <c r="C270" s="32" t="s">
        <v>128</v>
      </c>
      <c r="D270" s="32">
        <v>60300101</v>
      </c>
      <c r="E270" s="124">
        <v>1288.8800000000001</v>
      </c>
      <c r="F270" s="39"/>
      <c r="G270" s="39"/>
      <c r="H270" s="39"/>
      <c r="I270" s="39"/>
      <c r="J270" s="39"/>
      <c r="K270" s="33"/>
      <c r="L270" s="204"/>
    </row>
    <row r="271" spans="2:12" ht="13.2" x14ac:dyDescent="0.25">
      <c r="B271" s="130" t="s">
        <v>538</v>
      </c>
      <c r="C271" s="32" t="s">
        <v>128</v>
      </c>
      <c r="D271" s="32">
        <v>60400101</v>
      </c>
      <c r="E271" s="124">
        <v>208.02</v>
      </c>
      <c r="F271" s="39"/>
      <c r="G271" s="39"/>
      <c r="H271" s="39"/>
      <c r="I271" s="39"/>
      <c r="J271" s="39"/>
      <c r="K271" s="33"/>
      <c r="L271" s="204"/>
    </row>
    <row r="272" spans="2:12" ht="13.2" x14ac:dyDescent="0.25">
      <c r="B272" s="130" t="s">
        <v>539</v>
      </c>
      <c r="C272" s="32" t="s">
        <v>128</v>
      </c>
      <c r="D272" s="32">
        <v>60500101</v>
      </c>
      <c r="E272" s="124">
        <v>102.47</v>
      </c>
      <c r="F272" s="39"/>
      <c r="G272" s="39"/>
      <c r="H272" s="39"/>
      <c r="I272" s="39"/>
      <c r="J272" s="39"/>
      <c r="K272" s="33"/>
      <c r="L272" s="204"/>
    </row>
    <row r="273" spans="2:12" ht="13.2" x14ac:dyDescent="0.25">
      <c r="B273" s="130" t="s">
        <v>540</v>
      </c>
      <c r="C273" s="32" t="s">
        <v>128</v>
      </c>
      <c r="D273" s="129">
        <v>6000101</v>
      </c>
      <c r="E273" s="124">
        <v>276.86</v>
      </c>
      <c r="F273" s="39"/>
      <c r="G273" s="39"/>
      <c r="H273" s="39"/>
      <c r="I273" s="39"/>
      <c r="J273" s="39"/>
      <c r="K273" s="33"/>
      <c r="L273" s="204"/>
    </row>
    <row r="274" spans="2:12" ht="13.2" x14ac:dyDescent="0.25">
      <c r="B274" s="130" t="s">
        <v>541</v>
      </c>
      <c r="C274" s="32" t="s">
        <v>128</v>
      </c>
      <c r="D274" s="129">
        <v>6000301</v>
      </c>
      <c r="E274" s="124">
        <v>573.28</v>
      </c>
      <c r="F274" s="39"/>
      <c r="G274" s="39"/>
      <c r="H274" s="39"/>
      <c r="I274" s="39"/>
      <c r="J274" s="39"/>
      <c r="K274" s="33"/>
      <c r="L274" s="204"/>
    </row>
    <row r="275" spans="2:12" ht="13.2" x14ac:dyDescent="0.25">
      <c r="B275" s="130" t="s">
        <v>662</v>
      </c>
      <c r="C275" s="32" t="s">
        <v>128</v>
      </c>
      <c r="D275" s="129">
        <v>606301</v>
      </c>
      <c r="E275" s="124">
        <v>356.52</v>
      </c>
      <c r="F275" s="39"/>
      <c r="G275" s="39"/>
      <c r="H275" s="39"/>
      <c r="I275" s="39"/>
      <c r="J275" s="39"/>
      <c r="K275" s="33"/>
      <c r="L275" s="204"/>
    </row>
    <row r="276" spans="2:12" ht="13.2" x14ac:dyDescent="0.25">
      <c r="B276" s="130" t="s">
        <v>663</v>
      </c>
      <c r="C276" s="32" t="s">
        <v>128</v>
      </c>
      <c r="D276" s="129">
        <v>61001</v>
      </c>
      <c r="E276" s="124">
        <v>367.66</v>
      </c>
      <c r="F276" s="39"/>
      <c r="G276" s="39"/>
      <c r="H276" s="39"/>
      <c r="I276" s="39"/>
      <c r="J276" s="39"/>
      <c r="K276" s="33"/>
      <c r="L276" s="204"/>
    </row>
    <row r="277" spans="2:12" ht="13.2" x14ac:dyDescent="0.25">
      <c r="B277" s="130" t="s">
        <v>664</v>
      </c>
      <c r="C277" s="32" t="s">
        <v>128</v>
      </c>
      <c r="D277" s="129">
        <v>611111</v>
      </c>
      <c r="E277" s="124">
        <v>3522.46</v>
      </c>
      <c r="F277" s="39"/>
      <c r="G277" s="39"/>
      <c r="H277" s="39"/>
      <c r="I277" s="39"/>
      <c r="J277" s="39"/>
      <c r="K277" s="33"/>
      <c r="L277" s="204"/>
    </row>
    <row r="278" spans="2:12" ht="13.2" x14ac:dyDescent="0.25">
      <c r="B278" s="130" t="s">
        <v>665</v>
      </c>
      <c r="C278" s="32" t="s">
        <v>128</v>
      </c>
      <c r="D278" s="129">
        <v>60700101</v>
      </c>
      <c r="E278" s="124">
        <v>1004.96</v>
      </c>
      <c r="F278" s="39"/>
      <c r="G278" s="39"/>
      <c r="H278" s="39"/>
      <c r="I278" s="39"/>
      <c r="J278" s="39"/>
      <c r="K278" s="33"/>
      <c r="L278" s="204"/>
    </row>
    <row r="279" spans="2:12" ht="13.2" x14ac:dyDescent="0.25">
      <c r="B279" s="41" t="s">
        <v>127</v>
      </c>
      <c r="C279" s="32" t="s">
        <v>126</v>
      </c>
      <c r="D279" s="32"/>
      <c r="E279" s="172">
        <f>SUM(E280:E292)</f>
        <v>1107.8800000000001</v>
      </c>
      <c r="F279" s="39"/>
      <c r="G279" s="39"/>
      <c r="H279" s="39"/>
      <c r="I279" s="39"/>
      <c r="J279" s="39"/>
      <c r="K279" s="33"/>
      <c r="L279" s="204"/>
    </row>
    <row r="280" spans="2:12" ht="13.2" x14ac:dyDescent="0.25">
      <c r="B280" s="130" t="s">
        <v>466</v>
      </c>
      <c r="C280" s="32" t="s">
        <v>126</v>
      </c>
      <c r="D280" s="128">
        <v>60120911</v>
      </c>
      <c r="E280" s="32">
        <v>96.45</v>
      </c>
      <c r="F280" s="39"/>
      <c r="G280" s="39"/>
      <c r="H280" s="39"/>
      <c r="I280" s="39"/>
      <c r="J280" s="39"/>
      <c r="K280" s="33"/>
      <c r="L280" s="204"/>
    </row>
    <row r="281" spans="2:12" ht="13.2" x14ac:dyDescent="0.25">
      <c r="B281" s="130" t="s">
        <v>467</v>
      </c>
      <c r="C281" s="32" t="s">
        <v>126</v>
      </c>
      <c r="D281" s="32">
        <v>60120915</v>
      </c>
      <c r="E281" s="32">
        <v>170</v>
      </c>
      <c r="F281" s="39"/>
      <c r="G281" s="39"/>
      <c r="H281" s="39"/>
      <c r="I281" s="39"/>
      <c r="J281" s="39"/>
      <c r="K281" s="33"/>
      <c r="L281" s="204"/>
    </row>
    <row r="282" spans="2:12" ht="13.2" x14ac:dyDescent="0.25">
      <c r="B282" s="130" t="s">
        <v>468</v>
      </c>
      <c r="C282" s="32" t="s">
        <v>126</v>
      </c>
      <c r="D282" s="128">
        <v>6011134</v>
      </c>
      <c r="E282" s="32">
        <v>375.26</v>
      </c>
      <c r="F282" s="39"/>
      <c r="G282" s="39"/>
      <c r="H282" s="39"/>
      <c r="I282" s="39"/>
      <c r="J282" s="39"/>
      <c r="K282" s="33"/>
      <c r="L282" s="204"/>
    </row>
    <row r="283" spans="2:12" ht="13.2" x14ac:dyDescent="0.25">
      <c r="B283" s="130" t="s">
        <v>469</v>
      </c>
      <c r="C283" s="32" t="s">
        <v>126</v>
      </c>
      <c r="D283" s="32">
        <v>60201130</v>
      </c>
      <c r="E283" s="32">
        <v>53.4</v>
      </c>
      <c r="F283" s="39"/>
      <c r="G283" s="39"/>
      <c r="H283" s="39"/>
      <c r="I283" s="39"/>
      <c r="J283" s="39"/>
      <c r="K283" s="33"/>
      <c r="L283" s="204"/>
    </row>
    <row r="284" spans="2:12" ht="13.2" x14ac:dyDescent="0.25">
      <c r="B284" s="130" t="s">
        <v>470</v>
      </c>
      <c r="C284" s="32" t="s">
        <v>126</v>
      </c>
      <c r="D284" s="32">
        <v>603001140</v>
      </c>
      <c r="E284" s="32">
        <v>78.459999999999994</v>
      </c>
      <c r="F284" s="39"/>
      <c r="G284" s="39"/>
      <c r="H284" s="39"/>
      <c r="I284" s="39"/>
      <c r="J284" s="39"/>
      <c r="K284" s="33"/>
      <c r="L284" s="204"/>
    </row>
    <row r="285" spans="2:12" ht="13.2" x14ac:dyDescent="0.25">
      <c r="B285" s="130" t="s">
        <v>666</v>
      </c>
      <c r="C285" s="32" t="s">
        <v>126</v>
      </c>
      <c r="D285" s="32">
        <v>604001130</v>
      </c>
      <c r="E285" s="32">
        <v>26.7</v>
      </c>
      <c r="F285" s="39"/>
      <c r="G285" s="39"/>
      <c r="H285" s="39"/>
      <c r="I285" s="39"/>
      <c r="J285" s="39"/>
      <c r="K285" s="33"/>
      <c r="L285" s="204"/>
    </row>
    <row r="286" spans="2:12" ht="13.2" x14ac:dyDescent="0.25">
      <c r="B286" s="130" t="s">
        <v>667</v>
      </c>
      <c r="C286" s="32" t="s">
        <v>126</v>
      </c>
      <c r="D286" s="32">
        <v>605001130</v>
      </c>
      <c r="E286" s="32">
        <v>13.35</v>
      </c>
      <c r="F286" s="39"/>
      <c r="G286" s="39"/>
      <c r="H286" s="39"/>
      <c r="I286" s="39"/>
      <c r="J286" s="39"/>
      <c r="K286" s="33"/>
      <c r="L286" s="204"/>
    </row>
    <row r="287" spans="2:12" ht="13.2" x14ac:dyDescent="0.25">
      <c r="B287" s="130" t="s">
        <v>668</v>
      </c>
      <c r="C287" s="32" t="s">
        <v>126</v>
      </c>
      <c r="D287" s="129">
        <v>60003094</v>
      </c>
      <c r="E287" s="32">
        <v>37.119999999999997</v>
      </c>
      <c r="F287" s="39"/>
      <c r="G287" s="39"/>
      <c r="H287" s="39"/>
      <c r="I287" s="39"/>
      <c r="J287" s="39"/>
      <c r="K287" s="33"/>
      <c r="L287" s="204"/>
    </row>
    <row r="288" spans="2:12" ht="13.2" x14ac:dyDescent="0.25">
      <c r="B288" s="130" t="s">
        <v>669</v>
      </c>
      <c r="C288" s="32" t="s">
        <v>126</v>
      </c>
      <c r="D288" s="129">
        <v>60001084</v>
      </c>
      <c r="E288" s="32">
        <v>16.02</v>
      </c>
      <c r="F288" s="39"/>
      <c r="G288" s="39"/>
      <c r="H288" s="39"/>
      <c r="I288" s="39"/>
      <c r="J288" s="39"/>
      <c r="K288" s="33"/>
      <c r="L288" s="204"/>
    </row>
    <row r="289" spans="2:12" ht="13.2" x14ac:dyDescent="0.25">
      <c r="B289" s="130" t="s">
        <v>670</v>
      </c>
      <c r="C289" s="32" t="s">
        <v>126</v>
      </c>
      <c r="D289" s="129">
        <v>6063084</v>
      </c>
      <c r="E289" s="32">
        <v>30.64</v>
      </c>
      <c r="F289" s="39"/>
      <c r="G289" s="39"/>
      <c r="H289" s="39"/>
      <c r="I289" s="39"/>
      <c r="J289" s="39"/>
      <c r="K289" s="33"/>
      <c r="L289" s="204"/>
    </row>
    <row r="290" spans="2:12" ht="13.2" x14ac:dyDescent="0.25">
      <c r="B290" s="130" t="s">
        <v>671</v>
      </c>
      <c r="C290" s="32" t="s">
        <v>126</v>
      </c>
      <c r="D290" s="129">
        <v>6100944</v>
      </c>
      <c r="E290" s="32">
        <v>20.03</v>
      </c>
      <c r="F290" s="39"/>
      <c r="G290" s="39"/>
      <c r="H290" s="39"/>
      <c r="I290" s="39"/>
      <c r="J290" s="39"/>
      <c r="K290" s="33"/>
      <c r="L290" s="204"/>
    </row>
    <row r="291" spans="2:12" ht="13.2" x14ac:dyDescent="0.25">
      <c r="B291" s="130" t="s">
        <v>672</v>
      </c>
      <c r="C291" s="32" t="s">
        <v>126</v>
      </c>
      <c r="D291" s="129">
        <v>60701094</v>
      </c>
      <c r="E291" s="32">
        <v>42.71</v>
      </c>
      <c r="F291" s="39"/>
      <c r="G291" s="39"/>
      <c r="H291" s="39"/>
      <c r="I291" s="39"/>
      <c r="J291" s="39"/>
      <c r="K291" s="33"/>
      <c r="L291" s="204"/>
    </row>
    <row r="292" spans="2:12" ht="13.2" x14ac:dyDescent="0.25">
      <c r="B292" s="130" t="s">
        <v>673</v>
      </c>
      <c r="C292" s="32" t="s">
        <v>126</v>
      </c>
      <c r="D292" s="129">
        <v>61111812</v>
      </c>
      <c r="E292" s="32">
        <v>147.74</v>
      </c>
      <c r="F292" s="39"/>
      <c r="G292" s="39"/>
      <c r="H292" s="39"/>
      <c r="I292" s="39"/>
      <c r="J292" s="39"/>
      <c r="K292" s="33"/>
      <c r="L292" s="204"/>
    </row>
    <row r="293" spans="2:12" ht="13.2" x14ac:dyDescent="0.25">
      <c r="B293" s="41" t="s">
        <v>125</v>
      </c>
      <c r="C293" s="32" t="s">
        <v>124</v>
      </c>
      <c r="D293" s="32"/>
      <c r="E293" s="172">
        <f>SUM(E294:E296)</f>
        <v>3394.2</v>
      </c>
      <c r="F293" s="39"/>
      <c r="G293" s="39"/>
      <c r="H293" s="39"/>
      <c r="I293" s="39"/>
      <c r="J293" s="39"/>
      <c r="K293" s="33"/>
      <c r="L293" s="204"/>
    </row>
    <row r="294" spans="2:12" ht="13.2" x14ac:dyDescent="0.25">
      <c r="B294" s="130" t="s">
        <v>473</v>
      </c>
      <c r="C294" s="32" t="s">
        <v>124</v>
      </c>
      <c r="D294" s="129">
        <v>6012093</v>
      </c>
      <c r="E294" s="32">
        <v>600</v>
      </c>
      <c r="F294" s="39"/>
      <c r="G294" s="39"/>
      <c r="H294" s="39"/>
      <c r="I294" s="39"/>
      <c r="J294" s="39"/>
      <c r="K294" s="33"/>
      <c r="L294" s="204"/>
    </row>
    <row r="295" spans="2:12" ht="13.2" x14ac:dyDescent="0.25">
      <c r="B295" s="130" t="s">
        <v>474</v>
      </c>
      <c r="C295" s="32" t="s">
        <v>124</v>
      </c>
      <c r="D295" s="129">
        <v>6011144</v>
      </c>
      <c r="E295" s="32">
        <v>1401</v>
      </c>
      <c r="F295" s="39"/>
      <c r="G295" s="39"/>
      <c r="H295" s="39"/>
      <c r="I295" s="39"/>
      <c r="J295" s="39"/>
      <c r="K295" s="33"/>
      <c r="L295" s="204"/>
    </row>
    <row r="296" spans="2:12" ht="13.2" x14ac:dyDescent="0.25">
      <c r="B296" s="130" t="s">
        <v>475</v>
      </c>
      <c r="C296" s="32" t="s">
        <v>124</v>
      </c>
      <c r="D296" s="129">
        <v>6111193</v>
      </c>
      <c r="E296" s="32">
        <v>1393.2</v>
      </c>
      <c r="F296" s="39"/>
      <c r="G296" s="39"/>
      <c r="H296" s="39"/>
      <c r="I296" s="39"/>
      <c r="J296" s="39"/>
      <c r="K296" s="33"/>
      <c r="L296" s="204"/>
    </row>
    <row r="297" spans="2:12" ht="13.2" x14ac:dyDescent="0.25">
      <c r="B297" s="41" t="s">
        <v>123</v>
      </c>
      <c r="C297" s="32" t="s">
        <v>122</v>
      </c>
      <c r="D297" s="32"/>
      <c r="E297" s="172">
        <f>SUM(E298:E312)</f>
        <v>19265.86</v>
      </c>
      <c r="F297" s="39"/>
      <c r="G297" s="39"/>
      <c r="H297" s="39"/>
      <c r="I297" s="39"/>
      <c r="J297" s="39"/>
      <c r="K297" s="33"/>
      <c r="L297" s="204"/>
    </row>
    <row r="298" spans="2:12" ht="13.2" x14ac:dyDescent="0.25">
      <c r="B298" s="130" t="s">
        <v>482</v>
      </c>
      <c r="C298" s="32" t="s">
        <v>122</v>
      </c>
      <c r="D298" s="129">
        <v>6011052</v>
      </c>
      <c r="E298" s="32">
        <v>5600.27</v>
      </c>
      <c r="F298" s="39"/>
      <c r="G298" s="39"/>
      <c r="H298" s="39"/>
      <c r="I298" s="39"/>
      <c r="J298" s="39"/>
      <c r="K298" s="33"/>
      <c r="L298" s="204"/>
    </row>
    <row r="299" spans="2:12" ht="13.2" x14ac:dyDescent="0.25">
      <c r="B299" s="130" t="s">
        <v>483</v>
      </c>
      <c r="C299" s="32" t="s">
        <v>122</v>
      </c>
      <c r="D299" s="129">
        <v>60110520</v>
      </c>
      <c r="E299" s="32">
        <v>90.16</v>
      </c>
      <c r="F299" s="39"/>
      <c r="G299" s="39"/>
      <c r="H299" s="39"/>
      <c r="I299" s="39"/>
      <c r="J299" s="39"/>
      <c r="K299" s="33"/>
      <c r="L299" s="204"/>
    </row>
    <row r="300" spans="2:12" ht="13.2" x14ac:dyDescent="0.25">
      <c r="B300" s="130" t="s">
        <v>484</v>
      </c>
      <c r="C300" s="32" t="s">
        <v>122</v>
      </c>
      <c r="D300" s="129">
        <v>60110521</v>
      </c>
      <c r="E300" s="32">
        <v>8.9600000000000009</v>
      </c>
      <c r="F300" s="39"/>
      <c r="G300" s="39"/>
      <c r="H300" s="39"/>
      <c r="I300" s="39"/>
      <c r="J300" s="39"/>
      <c r="K300" s="33"/>
      <c r="L300" s="204"/>
    </row>
    <row r="301" spans="2:12" ht="13.2" x14ac:dyDescent="0.25">
      <c r="B301" s="130" t="s">
        <v>485</v>
      </c>
      <c r="C301" s="32" t="s">
        <v>122</v>
      </c>
      <c r="D301" s="32">
        <v>60201052</v>
      </c>
      <c r="E301" s="32">
        <v>1555.08</v>
      </c>
      <c r="F301" s="39"/>
      <c r="G301" s="39"/>
      <c r="H301" s="39"/>
      <c r="I301" s="39"/>
      <c r="J301" s="39"/>
      <c r="K301" s="33"/>
      <c r="L301" s="204"/>
    </row>
    <row r="302" spans="2:12" ht="13.2" x14ac:dyDescent="0.25">
      <c r="B302" s="130" t="s">
        <v>486</v>
      </c>
      <c r="C302" s="32" t="s">
        <v>122</v>
      </c>
      <c r="D302" s="32">
        <v>602010520</v>
      </c>
      <c r="E302" s="32">
        <v>25.04</v>
      </c>
      <c r="F302" s="39"/>
      <c r="G302" s="39"/>
      <c r="H302" s="39"/>
      <c r="I302" s="39"/>
      <c r="J302" s="39"/>
      <c r="K302" s="33"/>
      <c r="L302" s="204"/>
    </row>
    <row r="303" spans="2:12" ht="13.2" x14ac:dyDescent="0.25">
      <c r="B303" s="130" t="s">
        <v>674</v>
      </c>
      <c r="C303" s="32" t="s">
        <v>122</v>
      </c>
      <c r="D303" s="32">
        <v>602010521</v>
      </c>
      <c r="E303" s="32">
        <v>2.4900000000000002</v>
      </c>
      <c r="F303" s="39"/>
      <c r="G303" s="39"/>
      <c r="H303" s="39"/>
      <c r="I303" s="39"/>
      <c r="J303" s="39"/>
      <c r="K303" s="33"/>
      <c r="L303" s="204"/>
    </row>
    <row r="304" spans="2:12" ht="13.2" x14ac:dyDescent="0.25">
      <c r="B304" s="130" t="s">
        <v>675</v>
      </c>
      <c r="C304" s="32" t="s">
        <v>122</v>
      </c>
      <c r="D304" s="32">
        <v>604001052</v>
      </c>
      <c r="E304" s="32">
        <v>988.9</v>
      </c>
      <c r="F304" s="39"/>
      <c r="G304" s="39"/>
      <c r="H304" s="39"/>
      <c r="I304" s="39"/>
      <c r="J304" s="39"/>
      <c r="K304" s="33"/>
      <c r="L304" s="204"/>
    </row>
    <row r="305" spans="2:12" ht="13.2" x14ac:dyDescent="0.25">
      <c r="B305" s="130" t="s">
        <v>676</v>
      </c>
      <c r="C305" s="32" t="s">
        <v>122</v>
      </c>
      <c r="D305" s="32">
        <v>6040010520</v>
      </c>
      <c r="E305" s="32">
        <v>15.92</v>
      </c>
      <c r="F305" s="39"/>
      <c r="G305" s="39"/>
      <c r="H305" s="39"/>
      <c r="I305" s="39"/>
      <c r="J305" s="39"/>
      <c r="K305" s="33"/>
      <c r="L305" s="204"/>
    </row>
    <row r="306" spans="2:12" ht="13.2" x14ac:dyDescent="0.25">
      <c r="B306" s="130" t="s">
        <v>677</v>
      </c>
      <c r="C306" s="32" t="s">
        <v>122</v>
      </c>
      <c r="D306" s="32">
        <v>6040010521</v>
      </c>
      <c r="E306" s="32">
        <v>1.58</v>
      </c>
      <c r="F306" s="39"/>
      <c r="G306" s="39"/>
      <c r="H306" s="39"/>
      <c r="I306" s="39"/>
      <c r="J306" s="39"/>
      <c r="K306" s="33"/>
      <c r="L306" s="204"/>
    </row>
    <row r="307" spans="2:12" ht="13.2" x14ac:dyDescent="0.25">
      <c r="B307" s="130" t="s">
        <v>678</v>
      </c>
      <c r="C307" s="32" t="s">
        <v>122</v>
      </c>
      <c r="D307" s="170">
        <v>605001052</v>
      </c>
      <c r="E307" s="32">
        <v>4037.4</v>
      </c>
      <c r="F307" s="39"/>
      <c r="G307" s="39"/>
      <c r="H307" s="39"/>
      <c r="I307" s="39"/>
      <c r="J307" s="39"/>
      <c r="K307" s="33"/>
      <c r="L307" s="204"/>
    </row>
    <row r="308" spans="2:12" ht="13.2" x14ac:dyDescent="0.25">
      <c r="B308" s="130" t="s">
        <v>679</v>
      </c>
      <c r="C308" s="32" t="s">
        <v>122</v>
      </c>
      <c r="D308" s="170">
        <v>6050010520</v>
      </c>
      <c r="E308" s="169">
        <v>65</v>
      </c>
      <c r="F308" s="39"/>
      <c r="G308" s="39"/>
      <c r="H308" s="39"/>
      <c r="I308" s="39"/>
      <c r="J308" s="39"/>
      <c r="K308" s="33"/>
      <c r="L308" s="204"/>
    </row>
    <row r="309" spans="2:12" ht="13.2" x14ac:dyDescent="0.25">
      <c r="B309" s="130" t="s">
        <v>680</v>
      </c>
      <c r="C309" s="32" t="s">
        <v>122</v>
      </c>
      <c r="D309" s="170">
        <v>6050010521</v>
      </c>
      <c r="E309" s="169">
        <v>6.46</v>
      </c>
      <c r="F309" s="39"/>
      <c r="G309" s="39"/>
      <c r="H309" s="39"/>
      <c r="I309" s="39"/>
      <c r="J309" s="39"/>
      <c r="K309" s="33"/>
      <c r="L309" s="204"/>
    </row>
    <row r="310" spans="2:12" ht="13.2" x14ac:dyDescent="0.25">
      <c r="B310" s="130" t="s">
        <v>681</v>
      </c>
      <c r="C310" s="32" t="s">
        <v>122</v>
      </c>
      <c r="D310" s="129">
        <v>60701053</v>
      </c>
      <c r="E310" s="32">
        <v>6740.11</v>
      </c>
      <c r="F310" s="39"/>
      <c r="G310" s="39"/>
      <c r="H310" s="39"/>
      <c r="I310" s="39"/>
      <c r="J310" s="39"/>
      <c r="K310" s="33"/>
      <c r="L310" s="204"/>
    </row>
    <row r="311" spans="2:12" ht="13.2" x14ac:dyDescent="0.25">
      <c r="B311" s="130" t="s">
        <v>682</v>
      </c>
      <c r="C311" s="32" t="s">
        <v>122</v>
      </c>
      <c r="D311" s="129">
        <v>607010530</v>
      </c>
      <c r="E311" s="32">
        <v>117.7</v>
      </c>
      <c r="F311" s="39"/>
      <c r="G311" s="39"/>
      <c r="H311" s="39"/>
      <c r="I311" s="39"/>
      <c r="J311" s="39"/>
      <c r="K311" s="33"/>
      <c r="L311" s="204"/>
    </row>
    <row r="312" spans="2:12" ht="13.2" x14ac:dyDescent="0.25">
      <c r="B312" s="130" t="s">
        <v>683</v>
      </c>
      <c r="C312" s="32" t="s">
        <v>122</v>
      </c>
      <c r="D312" s="129">
        <v>607010531</v>
      </c>
      <c r="E312" s="32">
        <v>10.79</v>
      </c>
      <c r="F312" s="39"/>
      <c r="G312" s="39"/>
      <c r="H312" s="39"/>
      <c r="I312" s="39"/>
      <c r="J312" s="39"/>
      <c r="K312" s="33"/>
      <c r="L312" s="204"/>
    </row>
    <row r="313" spans="2:12" ht="13.2" x14ac:dyDescent="0.25">
      <c r="B313" s="41" t="s">
        <v>121</v>
      </c>
      <c r="C313" s="32" t="s">
        <v>120</v>
      </c>
      <c r="D313" s="32"/>
      <c r="E313" s="172">
        <f>SUM(E314:E321)</f>
        <v>4435.6899999999996</v>
      </c>
      <c r="F313" s="39"/>
      <c r="G313" s="39"/>
      <c r="H313" s="39"/>
      <c r="I313" s="39"/>
      <c r="J313" s="39"/>
      <c r="K313" s="33"/>
      <c r="L313" s="204"/>
    </row>
    <row r="314" spans="2:12" ht="13.2" x14ac:dyDescent="0.25">
      <c r="B314" s="130" t="s">
        <v>542</v>
      </c>
      <c r="C314" s="32" t="s">
        <v>120</v>
      </c>
      <c r="D314" s="129">
        <v>60120922</v>
      </c>
      <c r="E314" s="32">
        <v>929.11</v>
      </c>
      <c r="F314" s="39"/>
      <c r="G314" s="39"/>
      <c r="H314" s="39"/>
      <c r="I314" s="39"/>
      <c r="J314" s="39"/>
      <c r="K314" s="33"/>
      <c r="L314" s="204"/>
    </row>
    <row r="315" spans="2:12" ht="13.2" x14ac:dyDescent="0.25">
      <c r="B315" s="130" t="s">
        <v>543</v>
      </c>
      <c r="C315" s="32" t="s">
        <v>120</v>
      </c>
      <c r="D315" s="129">
        <v>6011093</v>
      </c>
      <c r="E315" s="32">
        <v>2803.94</v>
      </c>
      <c r="F315" s="39"/>
      <c r="G315" s="39"/>
      <c r="H315" s="39"/>
      <c r="I315" s="39"/>
      <c r="J315" s="39"/>
      <c r="K315" s="33"/>
      <c r="L315" s="204"/>
    </row>
    <row r="316" spans="2:12" ht="13.2" x14ac:dyDescent="0.25">
      <c r="B316" s="130" t="s">
        <v>544</v>
      </c>
      <c r="C316" s="32" t="s">
        <v>120</v>
      </c>
      <c r="D316" s="32">
        <v>60201092</v>
      </c>
      <c r="E316" s="32">
        <v>231.2</v>
      </c>
      <c r="F316" s="39"/>
      <c r="G316" s="39"/>
      <c r="H316" s="39"/>
      <c r="I316" s="39"/>
      <c r="J316" s="39"/>
      <c r="K316" s="33"/>
      <c r="L316" s="204"/>
    </row>
    <row r="317" spans="2:12" ht="13.2" x14ac:dyDescent="0.25">
      <c r="B317" s="130" t="s">
        <v>637</v>
      </c>
      <c r="C317" s="32" t="s">
        <v>120</v>
      </c>
      <c r="D317" s="32">
        <v>603001092</v>
      </c>
      <c r="E317" s="32">
        <v>266.67</v>
      </c>
      <c r="F317" s="39"/>
      <c r="G317" s="39"/>
      <c r="H317" s="39"/>
      <c r="I317" s="39"/>
      <c r="J317" s="39"/>
      <c r="K317" s="33"/>
      <c r="L317" s="204"/>
    </row>
    <row r="318" spans="2:12" ht="13.2" x14ac:dyDescent="0.25">
      <c r="B318" s="130" t="s">
        <v>638</v>
      </c>
      <c r="C318" s="32" t="s">
        <v>120</v>
      </c>
      <c r="D318" s="32">
        <v>604001092</v>
      </c>
      <c r="E318" s="32">
        <v>80.2</v>
      </c>
      <c r="F318" s="39"/>
      <c r="G318" s="39"/>
      <c r="H318" s="39"/>
      <c r="I318" s="39"/>
      <c r="J318" s="39"/>
      <c r="K318" s="33"/>
      <c r="L318" s="204"/>
    </row>
    <row r="319" spans="2:12" ht="13.2" x14ac:dyDescent="0.25">
      <c r="B319" s="130" t="s">
        <v>639</v>
      </c>
      <c r="C319" s="32" t="s">
        <v>120</v>
      </c>
      <c r="D319" s="32">
        <v>605001092</v>
      </c>
      <c r="E319" s="32">
        <v>98.08</v>
      </c>
      <c r="F319" s="39"/>
      <c r="G319" s="39"/>
      <c r="H319" s="39"/>
      <c r="I319" s="39"/>
      <c r="J319" s="39"/>
      <c r="K319" s="33"/>
      <c r="L319" s="204"/>
    </row>
    <row r="320" spans="2:12" ht="13.2" x14ac:dyDescent="0.25">
      <c r="B320" s="130" t="s">
        <v>640</v>
      </c>
      <c r="C320" s="32" t="s">
        <v>120</v>
      </c>
      <c r="D320" s="129">
        <v>61111506</v>
      </c>
      <c r="E320" s="32">
        <v>11.05</v>
      </c>
      <c r="F320" s="39"/>
      <c r="G320" s="39"/>
      <c r="H320" s="39"/>
      <c r="I320" s="39"/>
      <c r="J320" s="39"/>
      <c r="K320" s="33"/>
      <c r="L320" s="204"/>
    </row>
    <row r="321" spans="2:12" ht="13.2" x14ac:dyDescent="0.25">
      <c r="B321" s="130" t="s">
        <v>684</v>
      </c>
      <c r="C321" s="32" t="s">
        <v>120</v>
      </c>
      <c r="D321" s="129">
        <v>60701063</v>
      </c>
      <c r="E321" s="32">
        <v>15.44</v>
      </c>
      <c r="F321" s="39"/>
      <c r="G321" s="39"/>
      <c r="H321" s="39"/>
      <c r="I321" s="39"/>
      <c r="J321" s="39"/>
      <c r="K321" s="33"/>
      <c r="L321" s="204"/>
    </row>
    <row r="322" spans="2:12" ht="13.2" x14ac:dyDescent="0.25">
      <c r="B322" s="41" t="s">
        <v>119</v>
      </c>
      <c r="C322" s="32" t="s">
        <v>118</v>
      </c>
      <c r="D322" s="32"/>
      <c r="E322" s="32"/>
      <c r="F322" s="39"/>
      <c r="G322" s="39"/>
      <c r="H322" s="39"/>
      <c r="I322" s="39"/>
      <c r="J322" s="39"/>
      <c r="K322" s="33"/>
      <c r="L322" s="204"/>
    </row>
    <row r="323" spans="2:12" ht="13.2" x14ac:dyDescent="0.25">
      <c r="B323" s="41" t="s">
        <v>685</v>
      </c>
      <c r="C323" s="32" t="s">
        <v>614</v>
      </c>
      <c r="D323" s="32"/>
      <c r="E323" s="172">
        <f>SUM(E324:E371)</f>
        <v>22308.889999999992</v>
      </c>
      <c r="F323" s="39"/>
      <c r="G323" s="39"/>
      <c r="H323" s="39"/>
      <c r="I323" s="39"/>
      <c r="J323" s="39"/>
      <c r="K323" s="33"/>
      <c r="L323" s="204"/>
    </row>
    <row r="324" spans="2:12" ht="13.2" x14ac:dyDescent="0.25">
      <c r="B324" s="130" t="s">
        <v>548</v>
      </c>
      <c r="C324" s="32" t="s">
        <v>614</v>
      </c>
      <c r="D324" s="32">
        <v>601102</v>
      </c>
      <c r="E324" s="124">
        <v>703.92</v>
      </c>
      <c r="F324" s="39"/>
      <c r="G324" s="39"/>
      <c r="H324" s="39"/>
      <c r="I324" s="39"/>
      <c r="J324" s="39"/>
      <c r="K324" s="33"/>
      <c r="L324" s="204"/>
    </row>
    <row r="325" spans="2:12" ht="13.2" x14ac:dyDescent="0.25">
      <c r="B325" s="130" t="s">
        <v>549</v>
      </c>
      <c r="C325" s="32" t="s">
        <v>614</v>
      </c>
      <c r="D325" s="179">
        <v>601103</v>
      </c>
      <c r="E325" s="32">
        <v>19617.71</v>
      </c>
      <c r="F325" s="39"/>
      <c r="G325" s="39"/>
      <c r="H325" s="39"/>
      <c r="I325" s="39"/>
      <c r="J325" s="39"/>
      <c r="K325" s="33"/>
      <c r="L325" s="204"/>
    </row>
    <row r="326" spans="2:12" ht="13.2" x14ac:dyDescent="0.25">
      <c r="B326" s="130" t="s">
        <v>550</v>
      </c>
      <c r="C326" s="32" t="s">
        <v>614</v>
      </c>
      <c r="D326" s="32">
        <v>601104</v>
      </c>
      <c r="E326" s="32">
        <v>-11801.28</v>
      </c>
      <c r="F326" s="39"/>
      <c r="G326" s="39"/>
      <c r="H326" s="39"/>
      <c r="I326" s="39"/>
      <c r="J326" s="39"/>
      <c r="K326" s="33"/>
      <c r="L326" s="204"/>
    </row>
    <row r="327" spans="2:12" ht="13.2" x14ac:dyDescent="0.25">
      <c r="B327" s="130" t="s">
        <v>551</v>
      </c>
      <c r="C327" s="32" t="s">
        <v>614</v>
      </c>
      <c r="D327" s="32">
        <v>601105</v>
      </c>
      <c r="E327" s="32">
        <v>14.91</v>
      </c>
      <c r="F327" s="39"/>
      <c r="G327" s="39"/>
      <c r="H327" s="39"/>
      <c r="I327" s="39"/>
      <c r="J327" s="39"/>
      <c r="K327" s="33"/>
      <c r="L327" s="204"/>
    </row>
    <row r="328" spans="2:12" ht="13.2" x14ac:dyDescent="0.25">
      <c r="B328" s="130" t="s">
        <v>686</v>
      </c>
      <c r="C328" s="32" t="s">
        <v>614</v>
      </c>
      <c r="D328" s="32">
        <v>6020102</v>
      </c>
      <c r="E328" s="32">
        <v>65.27</v>
      </c>
      <c r="F328" s="39"/>
      <c r="G328" s="39"/>
      <c r="H328" s="39"/>
      <c r="I328" s="39"/>
      <c r="J328" s="39"/>
      <c r="K328" s="33"/>
      <c r="L328" s="204"/>
    </row>
    <row r="329" spans="2:12" ht="13.2" x14ac:dyDescent="0.25">
      <c r="B329" s="130" t="s">
        <v>687</v>
      </c>
      <c r="C329" s="32" t="s">
        <v>614</v>
      </c>
      <c r="D329" s="32">
        <v>6020103</v>
      </c>
      <c r="E329" s="32">
        <v>464.23</v>
      </c>
      <c r="F329" s="39"/>
      <c r="G329" s="39"/>
      <c r="H329" s="39"/>
      <c r="I329" s="39"/>
      <c r="J329" s="39"/>
      <c r="K329" s="33"/>
      <c r="L329" s="204"/>
    </row>
    <row r="330" spans="2:12" ht="13.2" x14ac:dyDescent="0.25">
      <c r="B330" s="130" t="s">
        <v>688</v>
      </c>
      <c r="C330" s="32" t="s">
        <v>614</v>
      </c>
      <c r="D330" s="32">
        <v>6020104</v>
      </c>
      <c r="E330" s="32">
        <v>-322.37</v>
      </c>
      <c r="F330" s="39"/>
      <c r="G330" s="39"/>
      <c r="H330" s="39"/>
      <c r="I330" s="39"/>
      <c r="J330" s="39"/>
      <c r="K330" s="33"/>
      <c r="L330" s="204"/>
    </row>
    <row r="331" spans="2:12" ht="13.2" x14ac:dyDescent="0.25">
      <c r="B331" s="130" t="s">
        <v>689</v>
      </c>
      <c r="C331" s="32" t="s">
        <v>614</v>
      </c>
      <c r="D331" s="32">
        <v>6020105</v>
      </c>
      <c r="E331" s="32">
        <v>0.28999999999999998</v>
      </c>
      <c r="F331" s="39"/>
      <c r="G331" s="39"/>
      <c r="H331" s="39"/>
      <c r="I331" s="39"/>
      <c r="J331" s="39"/>
      <c r="K331" s="33"/>
      <c r="L331" s="204"/>
    </row>
    <row r="332" spans="2:12" ht="13.2" x14ac:dyDescent="0.25">
      <c r="B332" s="130" t="s">
        <v>690</v>
      </c>
      <c r="C332" s="32" t="s">
        <v>614</v>
      </c>
      <c r="D332" s="32">
        <v>60300102</v>
      </c>
      <c r="E332" s="32">
        <v>132.77000000000001</v>
      </c>
      <c r="F332" s="39"/>
      <c r="G332" s="39"/>
      <c r="H332" s="39"/>
      <c r="I332" s="39"/>
      <c r="J332" s="39"/>
      <c r="K332" s="33"/>
      <c r="L332" s="204"/>
    </row>
    <row r="333" spans="2:12" ht="13.2" x14ac:dyDescent="0.25">
      <c r="B333" s="130" t="s">
        <v>691</v>
      </c>
      <c r="C333" s="32" t="s">
        <v>614</v>
      </c>
      <c r="D333" s="32">
        <v>60300103</v>
      </c>
      <c r="E333" s="32">
        <v>3013.4</v>
      </c>
      <c r="F333" s="39"/>
      <c r="G333" s="39"/>
      <c r="H333" s="39"/>
      <c r="I333" s="39"/>
      <c r="J333" s="39"/>
      <c r="K333" s="33"/>
      <c r="L333" s="204"/>
    </row>
    <row r="334" spans="2:12" ht="13.2" x14ac:dyDescent="0.25">
      <c r="B334" s="130" t="s">
        <v>692</v>
      </c>
      <c r="C334" s="32" t="s">
        <v>614</v>
      </c>
      <c r="D334" s="32">
        <v>60300104</v>
      </c>
      <c r="E334" s="32">
        <v>-1390.73</v>
      </c>
      <c r="F334" s="39"/>
      <c r="G334" s="39"/>
      <c r="H334" s="39"/>
      <c r="I334" s="39"/>
      <c r="J334" s="39"/>
      <c r="K334" s="33"/>
      <c r="L334" s="204"/>
    </row>
    <row r="335" spans="2:12" ht="13.2" x14ac:dyDescent="0.25">
      <c r="B335" s="130" t="s">
        <v>693</v>
      </c>
      <c r="C335" s="32" t="s">
        <v>614</v>
      </c>
      <c r="D335" s="32">
        <v>60300105</v>
      </c>
      <c r="E335" s="32">
        <v>2.86</v>
      </c>
      <c r="F335" s="39"/>
      <c r="G335" s="39"/>
      <c r="H335" s="39"/>
      <c r="I335" s="39"/>
      <c r="J335" s="39"/>
      <c r="K335" s="33"/>
      <c r="L335" s="204"/>
    </row>
    <row r="336" spans="2:12" ht="13.2" x14ac:dyDescent="0.25">
      <c r="B336" s="130" t="s">
        <v>694</v>
      </c>
      <c r="C336" s="32" t="s">
        <v>614</v>
      </c>
      <c r="D336" s="32">
        <v>60400102</v>
      </c>
      <c r="E336" s="32">
        <v>20.7</v>
      </c>
      <c r="F336" s="39"/>
      <c r="G336" s="39"/>
      <c r="H336" s="39"/>
      <c r="I336" s="39"/>
      <c r="J336" s="39"/>
      <c r="K336" s="33"/>
      <c r="L336" s="204"/>
    </row>
    <row r="337" spans="2:12" ht="13.2" x14ac:dyDescent="0.25">
      <c r="B337" s="130" t="s">
        <v>695</v>
      </c>
      <c r="C337" s="32" t="s">
        <v>614</v>
      </c>
      <c r="D337" s="32">
        <v>60400103</v>
      </c>
      <c r="E337" s="32">
        <v>150.22</v>
      </c>
      <c r="F337" s="39"/>
      <c r="G337" s="39"/>
      <c r="H337" s="39"/>
      <c r="I337" s="39"/>
      <c r="J337" s="39"/>
      <c r="K337" s="33"/>
      <c r="L337" s="204"/>
    </row>
    <row r="338" spans="2:12" ht="13.2" x14ac:dyDescent="0.25">
      <c r="B338" s="130" t="s">
        <v>696</v>
      </c>
      <c r="C338" s="32" t="s">
        <v>614</v>
      </c>
      <c r="D338" s="32">
        <v>60400104</v>
      </c>
      <c r="E338" s="32">
        <v>-89.59</v>
      </c>
      <c r="F338" s="39"/>
      <c r="G338" s="39"/>
      <c r="H338" s="39"/>
      <c r="I338" s="39"/>
      <c r="J338" s="39"/>
      <c r="K338" s="33"/>
      <c r="L338" s="204"/>
    </row>
    <row r="339" spans="2:12" ht="13.2" x14ac:dyDescent="0.25">
      <c r="B339" s="130" t="s">
        <v>697</v>
      </c>
      <c r="C339" s="32" t="s">
        <v>614</v>
      </c>
      <c r="D339" s="32">
        <v>60400105</v>
      </c>
      <c r="E339" s="32">
        <v>0.12</v>
      </c>
      <c r="F339" s="39"/>
      <c r="G339" s="39"/>
      <c r="H339" s="39"/>
      <c r="I339" s="39"/>
      <c r="J339" s="39"/>
      <c r="K339" s="33"/>
      <c r="L339" s="204"/>
    </row>
    <row r="340" spans="2:12" ht="13.2" x14ac:dyDescent="0.25">
      <c r="B340" s="130" t="s">
        <v>698</v>
      </c>
      <c r="C340" s="32" t="s">
        <v>614</v>
      </c>
      <c r="D340" s="32">
        <v>60500102</v>
      </c>
      <c r="E340" s="32">
        <v>10.18</v>
      </c>
      <c r="F340" s="39"/>
      <c r="G340" s="39"/>
      <c r="H340" s="39"/>
      <c r="I340" s="39"/>
      <c r="J340" s="39"/>
      <c r="K340" s="33"/>
      <c r="L340" s="204"/>
    </row>
    <row r="341" spans="2:12" ht="13.2" x14ac:dyDescent="0.25">
      <c r="B341" s="130" t="s">
        <v>699</v>
      </c>
      <c r="C341" s="32" t="s">
        <v>614</v>
      </c>
      <c r="D341" s="32">
        <v>60500103</v>
      </c>
      <c r="E341" s="32">
        <v>-208.43</v>
      </c>
      <c r="F341" s="39"/>
      <c r="G341" s="39"/>
      <c r="H341" s="39"/>
      <c r="I341" s="39"/>
      <c r="J341" s="39"/>
      <c r="K341" s="33"/>
      <c r="L341" s="204"/>
    </row>
    <row r="342" spans="2:12" ht="13.2" x14ac:dyDescent="0.25">
      <c r="B342" s="130" t="s">
        <v>700</v>
      </c>
      <c r="C342" s="32" t="s">
        <v>614</v>
      </c>
      <c r="D342" s="32">
        <v>60500104</v>
      </c>
      <c r="E342" s="32">
        <v>-215.74</v>
      </c>
      <c r="F342" s="39"/>
      <c r="G342" s="39"/>
      <c r="H342" s="39"/>
      <c r="I342" s="39"/>
      <c r="J342" s="39"/>
      <c r="K342" s="33"/>
      <c r="L342" s="204"/>
    </row>
    <row r="343" spans="2:12" ht="13.2" x14ac:dyDescent="0.25">
      <c r="B343" s="130" t="s">
        <v>701</v>
      </c>
      <c r="C343" s="32" t="s">
        <v>614</v>
      </c>
      <c r="D343" s="32">
        <v>60500105</v>
      </c>
      <c r="E343" s="32">
        <v>-0.62</v>
      </c>
      <c r="F343" s="39"/>
      <c r="G343" s="39"/>
      <c r="H343" s="39"/>
      <c r="I343" s="39"/>
      <c r="J343" s="39"/>
      <c r="K343" s="33"/>
      <c r="L343" s="204"/>
    </row>
    <row r="344" spans="2:12" ht="13.2" x14ac:dyDescent="0.25">
      <c r="B344" s="190" t="s">
        <v>702</v>
      </c>
      <c r="C344" s="32" t="s">
        <v>614</v>
      </c>
      <c r="D344" s="32">
        <v>601202</v>
      </c>
      <c r="E344" s="32">
        <v>170.43</v>
      </c>
      <c r="F344" s="39"/>
      <c r="G344" s="39"/>
      <c r="H344" s="39"/>
      <c r="I344" s="39"/>
      <c r="J344" s="39"/>
      <c r="K344" s="33"/>
      <c r="L344" s="204"/>
    </row>
    <row r="345" spans="2:12" ht="13.2" x14ac:dyDescent="0.25">
      <c r="B345" s="190" t="s">
        <v>703</v>
      </c>
      <c r="C345" s="32" t="s">
        <v>614</v>
      </c>
      <c r="D345" s="179">
        <v>601203</v>
      </c>
      <c r="E345" s="32">
        <v>6294.74</v>
      </c>
      <c r="F345" s="39"/>
      <c r="G345" s="39"/>
      <c r="H345" s="39"/>
      <c r="I345" s="39"/>
      <c r="J345" s="39"/>
      <c r="K345" s="33"/>
      <c r="L345" s="204"/>
    </row>
    <row r="346" spans="2:12" ht="13.2" x14ac:dyDescent="0.25">
      <c r="B346" s="190" t="s">
        <v>704</v>
      </c>
      <c r="C346" s="32" t="s">
        <v>614</v>
      </c>
      <c r="D346" s="32">
        <v>601204</v>
      </c>
      <c r="E346" s="32">
        <v>-3512.42</v>
      </c>
      <c r="F346" s="39"/>
      <c r="G346" s="39"/>
      <c r="H346" s="39"/>
      <c r="I346" s="39"/>
      <c r="J346" s="39"/>
      <c r="K346" s="33"/>
      <c r="L346" s="204"/>
    </row>
    <row r="347" spans="2:12" ht="13.2" x14ac:dyDescent="0.25">
      <c r="B347" s="190" t="s">
        <v>705</v>
      </c>
      <c r="C347" s="32" t="s">
        <v>614</v>
      </c>
      <c r="D347" s="32">
        <v>601205</v>
      </c>
      <c r="E347" s="32">
        <v>5.14</v>
      </c>
      <c r="F347" s="39"/>
      <c r="G347" s="39"/>
      <c r="H347" s="39"/>
      <c r="I347" s="39"/>
      <c r="J347" s="39"/>
      <c r="K347" s="33"/>
      <c r="L347" s="204"/>
    </row>
    <row r="348" spans="2:12" ht="13.2" x14ac:dyDescent="0.25">
      <c r="B348" s="190" t="s">
        <v>706</v>
      </c>
      <c r="C348" s="32" t="s">
        <v>614</v>
      </c>
      <c r="D348" s="179">
        <v>611112</v>
      </c>
      <c r="E348" s="32">
        <v>341.17</v>
      </c>
      <c r="F348" s="39"/>
      <c r="G348" s="39"/>
      <c r="H348" s="39"/>
      <c r="I348" s="39"/>
      <c r="J348" s="39"/>
      <c r="K348" s="33"/>
      <c r="L348" s="204"/>
    </row>
    <row r="349" spans="2:12" ht="13.2" x14ac:dyDescent="0.25">
      <c r="B349" s="190" t="s">
        <v>707</v>
      </c>
      <c r="C349" s="32" t="s">
        <v>614</v>
      </c>
      <c r="D349" s="179">
        <v>611113</v>
      </c>
      <c r="E349" s="32">
        <v>11572.06</v>
      </c>
      <c r="F349" s="39"/>
      <c r="G349" s="39"/>
      <c r="H349" s="39"/>
      <c r="I349" s="39"/>
      <c r="J349" s="39"/>
      <c r="K349" s="33"/>
      <c r="L349" s="204"/>
    </row>
    <row r="350" spans="2:12" ht="13.2" x14ac:dyDescent="0.25">
      <c r="B350" s="190" t="s">
        <v>708</v>
      </c>
      <c r="C350" s="32" t="s">
        <v>614</v>
      </c>
      <c r="D350" s="32">
        <v>611114</v>
      </c>
      <c r="E350" s="32">
        <v>-3836.31</v>
      </c>
      <c r="F350" s="39"/>
      <c r="G350" s="39"/>
      <c r="H350" s="39"/>
      <c r="I350" s="39"/>
      <c r="J350" s="39"/>
      <c r="K350" s="33"/>
      <c r="L350" s="204"/>
    </row>
    <row r="351" spans="2:12" ht="13.2" x14ac:dyDescent="0.25">
      <c r="B351" s="190" t="s">
        <v>709</v>
      </c>
      <c r="C351" s="32" t="s">
        <v>614</v>
      </c>
      <c r="D351" s="32">
        <v>6111141</v>
      </c>
      <c r="E351" s="32">
        <v>13.03</v>
      </c>
      <c r="F351" s="39"/>
      <c r="G351" s="39"/>
      <c r="H351" s="39"/>
      <c r="I351" s="39"/>
      <c r="J351" s="39"/>
      <c r="K351" s="33"/>
      <c r="L351" s="204"/>
    </row>
    <row r="352" spans="2:12" ht="13.2" x14ac:dyDescent="0.25">
      <c r="B352" s="190" t="s">
        <v>710</v>
      </c>
      <c r="C352" s="32" t="s">
        <v>614</v>
      </c>
      <c r="D352" s="32">
        <v>6000102</v>
      </c>
      <c r="E352" s="32">
        <v>27.56</v>
      </c>
      <c r="F352" s="39"/>
      <c r="G352" s="39"/>
      <c r="H352" s="39"/>
      <c r="I352" s="39"/>
      <c r="J352" s="39"/>
      <c r="K352" s="33"/>
      <c r="L352" s="204"/>
    </row>
    <row r="353" spans="2:12" ht="13.2" x14ac:dyDescent="0.25">
      <c r="B353" s="190" t="s">
        <v>711</v>
      </c>
      <c r="C353" s="32" t="s">
        <v>614</v>
      </c>
      <c r="D353" s="179">
        <v>6000103</v>
      </c>
      <c r="E353" s="32">
        <v>839.59</v>
      </c>
      <c r="F353" s="39"/>
      <c r="G353" s="39"/>
      <c r="H353" s="39"/>
      <c r="I353" s="39"/>
      <c r="J353" s="39"/>
      <c r="K353" s="33"/>
      <c r="L353" s="204"/>
    </row>
    <row r="354" spans="2:12" ht="13.2" x14ac:dyDescent="0.25">
      <c r="B354" s="190" t="s">
        <v>712</v>
      </c>
      <c r="C354" s="32" t="s">
        <v>614</v>
      </c>
      <c r="D354" s="32">
        <v>6000104</v>
      </c>
      <c r="E354" s="32">
        <v>-664.99</v>
      </c>
      <c r="F354" s="39"/>
      <c r="G354" s="39"/>
      <c r="H354" s="39"/>
      <c r="I354" s="39"/>
      <c r="J354" s="39"/>
      <c r="K354" s="33"/>
      <c r="L354" s="204"/>
    </row>
    <row r="355" spans="2:12" ht="13.2" x14ac:dyDescent="0.25">
      <c r="B355" s="190" t="s">
        <v>713</v>
      </c>
      <c r="C355" s="32" t="s">
        <v>614</v>
      </c>
      <c r="D355" s="32">
        <v>6000105</v>
      </c>
      <c r="E355" s="32">
        <v>0.42</v>
      </c>
      <c r="F355" s="39"/>
      <c r="G355" s="39"/>
      <c r="H355" s="39"/>
      <c r="I355" s="39"/>
      <c r="J355" s="39"/>
      <c r="K355" s="33"/>
      <c r="L355" s="204"/>
    </row>
    <row r="356" spans="2:12" ht="13.2" x14ac:dyDescent="0.25">
      <c r="B356" s="190" t="s">
        <v>714</v>
      </c>
      <c r="C356" s="32" t="s">
        <v>614</v>
      </c>
      <c r="D356" s="179">
        <v>6000303</v>
      </c>
      <c r="E356" s="32">
        <v>1004.07</v>
      </c>
      <c r="F356" s="39"/>
      <c r="G356" s="39"/>
      <c r="H356" s="39"/>
      <c r="I356" s="39"/>
      <c r="J356" s="39"/>
      <c r="K356" s="33"/>
      <c r="L356" s="204"/>
    </row>
    <row r="357" spans="2:12" ht="13.2" x14ac:dyDescent="0.25">
      <c r="B357" s="190" t="s">
        <v>715</v>
      </c>
      <c r="C357" s="32" t="s">
        <v>614</v>
      </c>
      <c r="D357" s="179">
        <v>6000302</v>
      </c>
      <c r="E357" s="32">
        <v>57.28</v>
      </c>
      <c r="F357" s="39"/>
      <c r="G357" s="39"/>
      <c r="H357" s="39"/>
      <c r="I357" s="39"/>
      <c r="J357" s="39"/>
      <c r="K357" s="33"/>
      <c r="L357" s="204"/>
    </row>
    <row r="358" spans="2:12" ht="13.2" x14ac:dyDescent="0.25">
      <c r="B358" s="190" t="s">
        <v>716</v>
      </c>
      <c r="C358" s="32" t="s">
        <v>614</v>
      </c>
      <c r="D358" s="32">
        <v>6000304</v>
      </c>
      <c r="E358" s="32">
        <v>-954.75</v>
      </c>
      <c r="F358" s="39"/>
      <c r="G358" s="39"/>
      <c r="H358" s="39"/>
      <c r="I358" s="39"/>
      <c r="J358" s="39"/>
      <c r="K358" s="33"/>
      <c r="L358" s="204"/>
    </row>
    <row r="359" spans="2:12" ht="13.2" x14ac:dyDescent="0.25">
      <c r="B359" s="190" t="s">
        <v>717</v>
      </c>
      <c r="C359" s="32" t="s">
        <v>614</v>
      </c>
      <c r="D359" s="32">
        <v>6000305</v>
      </c>
      <c r="E359" s="32">
        <v>0.28999999999999998</v>
      </c>
      <c r="F359" s="39"/>
      <c r="G359" s="39"/>
      <c r="H359" s="39"/>
      <c r="I359" s="39"/>
      <c r="J359" s="39"/>
      <c r="K359" s="33"/>
      <c r="L359" s="204"/>
    </row>
    <row r="360" spans="2:12" ht="13.2" x14ac:dyDescent="0.25">
      <c r="B360" s="127" t="s">
        <v>718</v>
      </c>
      <c r="C360" s="32" t="s">
        <v>614</v>
      </c>
      <c r="D360" s="179">
        <v>606302</v>
      </c>
      <c r="E360" s="32">
        <v>35.840000000000003</v>
      </c>
      <c r="F360" s="39"/>
      <c r="G360" s="39"/>
      <c r="H360" s="39"/>
      <c r="I360" s="39"/>
      <c r="J360" s="39"/>
      <c r="K360" s="33"/>
      <c r="L360" s="204"/>
    </row>
    <row r="361" spans="2:12" ht="13.2" x14ac:dyDescent="0.25">
      <c r="B361" s="127" t="s">
        <v>719</v>
      </c>
      <c r="C361" s="32" t="s">
        <v>614</v>
      </c>
      <c r="D361" s="179">
        <v>606303</v>
      </c>
      <c r="E361" s="32">
        <v>1210.43</v>
      </c>
      <c r="F361" s="39"/>
      <c r="G361" s="39"/>
      <c r="H361" s="39"/>
      <c r="I361" s="39"/>
      <c r="J361" s="39"/>
      <c r="K361" s="33"/>
      <c r="L361" s="204"/>
    </row>
    <row r="362" spans="2:12" ht="13.2" x14ac:dyDescent="0.25">
      <c r="B362" s="127" t="s">
        <v>720</v>
      </c>
      <c r="C362" s="32" t="s">
        <v>614</v>
      </c>
      <c r="D362" s="32">
        <v>606304</v>
      </c>
      <c r="E362" s="32">
        <v>-563.59</v>
      </c>
      <c r="F362" s="39"/>
      <c r="G362" s="39"/>
      <c r="H362" s="39"/>
      <c r="I362" s="39"/>
      <c r="J362" s="39"/>
      <c r="K362" s="33"/>
      <c r="L362" s="204"/>
    </row>
    <row r="363" spans="2:12" ht="13.2" x14ac:dyDescent="0.25">
      <c r="B363" s="127" t="s">
        <v>721</v>
      </c>
      <c r="C363" s="32" t="s">
        <v>614</v>
      </c>
      <c r="D363" s="32">
        <v>606305</v>
      </c>
      <c r="E363" s="32">
        <v>1.1499999999999999</v>
      </c>
      <c r="F363" s="39"/>
      <c r="G363" s="39"/>
      <c r="H363" s="39"/>
      <c r="I363" s="39"/>
      <c r="J363" s="39"/>
      <c r="K363" s="33"/>
      <c r="L363" s="204"/>
    </row>
    <row r="364" spans="2:12" ht="13.2" x14ac:dyDescent="0.25">
      <c r="B364" s="127" t="s">
        <v>722</v>
      </c>
      <c r="C364" s="32" t="s">
        <v>614</v>
      </c>
      <c r="D364" s="179">
        <v>61002</v>
      </c>
      <c r="E364" s="32">
        <v>36.46</v>
      </c>
      <c r="F364" s="39"/>
      <c r="G364" s="39"/>
      <c r="H364" s="39"/>
      <c r="I364" s="39"/>
      <c r="J364" s="39"/>
      <c r="K364" s="33"/>
      <c r="L364" s="204"/>
    </row>
    <row r="365" spans="2:12" ht="13.2" x14ac:dyDescent="0.25">
      <c r="B365" s="127" t="s">
        <v>723</v>
      </c>
      <c r="C365" s="32" t="s">
        <v>614</v>
      </c>
      <c r="D365" s="179">
        <v>61003</v>
      </c>
      <c r="E365" s="32">
        <v>1140.18</v>
      </c>
      <c r="F365" s="39"/>
      <c r="G365" s="39"/>
      <c r="H365" s="39"/>
      <c r="I365" s="39"/>
      <c r="J365" s="39"/>
      <c r="K365" s="33"/>
      <c r="L365" s="204"/>
    </row>
    <row r="366" spans="2:12" ht="13.2" x14ac:dyDescent="0.25">
      <c r="B366" s="127" t="s">
        <v>724</v>
      </c>
      <c r="C366" s="32" t="s">
        <v>614</v>
      </c>
      <c r="D366" s="32">
        <v>61004</v>
      </c>
      <c r="E366" s="32">
        <v>-881.11</v>
      </c>
      <c r="F366" s="39"/>
      <c r="G366" s="39"/>
      <c r="H366" s="39"/>
      <c r="I366" s="39"/>
      <c r="J366" s="39"/>
      <c r="K366" s="33"/>
      <c r="L366" s="204"/>
    </row>
    <row r="367" spans="2:12" ht="13.2" x14ac:dyDescent="0.25">
      <c r="B367" s="127" t="s">
        <v>725</v>
      </c>
      <c r="C367" s="32" t="s">
        <v>614</v>
      </c>
      <c r="D367" s="32">
        <v>61005</v>
      </c>
      <c r="E367" s="32">
        <v>0.6</v>
      </c>
      <c r="F367" s="39"/>
      <c r="G367" s="39"/>
      <c r="H367" s="39"/>
      <c r="I367" s="39"/>
      <c r="J367" s="39"/>
      <c r="K367" s="33"/>
      <c r="L367" s="204"/>
    </row>
    <row r="368" spans="2:12" ht="13.2" x14ac:dyDescent="0.25">
      <c r="B368" s="127" t="s">
        <v>726</v>
      </c>
      <c r="C368" s="32" t="s">
        <v>614</v>
      </c>
      <c r="D368" s="179">
        <v>60700102</v>
      </c>
      <c r="E368" s="32">
        <v>88.03</v>
      </c>
      <c r="F368" s="39"/>
      <c r="G368" s="39"/>
      <c r="H368" s="39"/>
      <c r="I368" s="39"/>
      <c r="J368" s="39"/>
      <c r="K368" s="33"/>
      <c r="L368" s="204"/>
    </row>
    <row r="369" spans="2:12" ht="13.2" x14ac:dyDescent="0.25">
      <c r="B369" s="127" t="s">
        <v>727</v>
      </c>
      <c r="C369" s="32" t="s">
        <v>614</v>
      </c>
      <c r="D369" s="179">
        <v>60700103</v>
      </c>
      <c r="E369" s="32">
        <v>992.15</v>
      </c>
      <c r="F369" s="39"/>
      <c r="G369" s="39"/>
      <c r="H369" s="39"/>
      <c r="I369" s="39"/>
      <c r="J369" s="39"/>
      <c r="K369" s="33"/>
      <c r="L369" s="204"/>
    </row>
    <row r="370" spans="2:12" ht="13.2" x14ac:dyDescent="0.25">
      <c r="B370" s="127" t="s">
        <v>728</v>
      </c>
      <c r="C370" s="32" t="s">
        <v>614</v>
      </c>
      <c r="D370" s="179">
        <v>60700104</v>
      </c>
      <c r="E370" s="32">
        <v>-1276.21</v>
      </c>
      <c r="F370" s="39"/>
      <c r="G370" s="39"/>
      <c r="H370" s="39"/>
      <c r="I370" s="39"/>
      <c r="J370" s="39"/>
      <c r="K370" s="33"/>
      <c r="L370" s="204"/>
    </row>
    <row r="371" spans="2:12" ht="13.2" x14ac:dyDescent="0.25">
      <c r="B371" s="127" t="s">
        <v>729</v>
      </c>
      <c r="C371" s="32" t="s">
        <v>614</v>
      </c>
      <c r="D371" s="179">
        <v>60700105</v>
      </c>
      <c r="E371" s="32">
        <v>-0.17</v>
      </c>
      <c r="F371" s="39"/>
      <c r="G371" s="39"/>
      <c r="H371" s="39"/>
      <c r="I371" s="39"/>
      <c r="J371" s="39"/>
      <c r="K371" s="33"/>
      <c r="L371" s="204"/>
    </row>
    <row r="372" spans="2:12" ht="13.2" x14ac:dyDescent="0.25">
      <c r="B372" s="32" t="s">
        <v>115</v>
      </c>
      <c r="C372" s="33" t="s">
        <v>117</v>
      </c>
      <c r="D372" s="32"/>
      <c r="E372" s="172">
        <f>E373+E376+E377+E379+E383+E384</f>
        <v>59803.75</v>
      </c>
      <c r="F372" s="39"/>
      <c r="G372" s="39"/>
      <c r="H372" s="39"/>
      <c r="I372" s="39"/>
      <c r="J372" s="39"/>
      <c r="K372" s="33">
        <f t="shared" si="0"/>
        <v>59803.75</v>
      </c>
      <c r="L372" s="204"/>
    </row>
    <row r="373" spans="2:12" ht="13.2" x14ac:dyDescent="0.25">
      <c r="B373" s="32" t="s">
        <v>113</v>
      </c>
      <c r="C373" s="32" t="s">
        <v>116</v>
      </c>
      <c r="D373" s="32"/>
      <c r="E373" s="172">
        <f>SUM(E374:E375)</f>
        <v>3813.11</v>
      </c>
      <c r="F373" s="39"/>
      <c r="G373" s="39"/>
      <c r="H373" s="39"/>
      <c r="I373" s="39"/>
      <c r="J373" s="39"/>
      <c r="K373" s="33"/>
      <c r="L373" s="204"/>
    </row>
    <row r="374" spans="2:12" ht="13.2" x14ac:dyDescent="0.25">
      <c r="B374" s="127" t="s">
        <v>466</v>
      </c>
      <c r="C374" s="32" t="s">
        <v>116</v>
      </c>
      <c r="D374" s="129">
        <v>6116128</v>
      </c>
      <c r="E374" s="32">
        <v>18</v>
      </c>
      <c r="F374" s="39"/>
      <c r="G374" s="39"/>
      <c r="H374" s="39"/>
      <c r="I374" s="39"/>
      <c r="J374" s="39"/>
      <c r="K374" s="33"/>
      <c r="L374" s="204"/>
    </row>
    <row r="375" spans="2:12" ht="13.2" x14ac:dyDescent="0.25">
      <c r="B375" s="127" t="s">
        <v>467</v>
      </c>
      <c r="C375" s="32" t="s">
        <v>116</v>
      </c>
      <c r="D375" s="180">
        <v>6116126</v>
      </c>
      <c r="E375" s="32">
        <v>3795.11</v>
      </c>
      <c r="F375" s="39"/>
      <c r="G375" s="39"/>
      <c r="H375" s="39"/>
      <c r="I375" s="39"/>
      <c r="J375" s="39"/>
      <c r="K375" s="33"/>
      <c r="L375" s="204"/>
    </row>
    <row r="376" spans="2:12" ht="13.2" x14ac:dyDescent="0.25">
      <c r="B376" s="32" t="s">
        <v>111</v>
      </c>
      <c r="C376" s="168" t="s">
        <v>114</v>
      </c>
      <c r="D376" s="142">
        <v>6116120</v>
      </c>
      <c r="E376" s="181">
        <v>37695</v>
      </c>
      <c r="F376" s="39"/>
      <c r="G376" s="39"/>
      <c r="H376" s="39"/>
      <c r="I376" s="39"/>
      <c r="J376" s="39"/>
      <c r="K376" s="33"/>
      <c r="L376" s="204"/>
    </row>
    <row r="377" spans="2:12" ht="13.2" x14ac:dyDescent="0.25">
      <c r="B377" s="32" t="s">
        <v>109</v>
      </c>
      <c r="C377" s="32" t="s">
        <v>112</v>
      </c>
      <c r="D377" s="128">
        <v>6116121</v>
      </c>
      <c r="E377" s="172">
        <v>874</v>
      </c>
      <c r="F377" s="39"/>
      <c r="G377" s="39"/>
      <c r="H377" s="39"/>
      <c r="I377" s="39"/>
      <c r="J377" s="39"/>
      <c r="K377" s="33"/>
      <c r="L377" s="204"/>
    </row>
    <row r="378" spans="2:12" ht="13.2" x14ac:dyDescent="0.25">
      <c r="B378" s="41" t="s">
        <v>107</v>
      </c>
      <c r="C378" s="32" t="s">
        <v>110</v>
      </c>
      <c r="D378" s="32"/>
      <c r="E378" s="32"/>
      <c r="F378" s="39"/>
      <c r="G378" s="39"/>
      <c r="H378" s="39"/>
      <c r="I378" s="39"/>
      <c r="J378" s="39"/>
      <c r="K378" s="33"/>
      <c r="L378" s="204"/>
    </row>
    <row r="379" spans="2:12" ht="13.2" x14ac:dyDescent="0.25">
      <c r="B379" s="41" t="s">
        <v>730</v>
      </c>
      <c r="C379" s="32" t="s">
        <v>108</v>
      </c>
      <c r="D379" s="32"/>
      <c r="E379" s="172">
        <f>SUM(E380:E382)</f>
        <v>2320.71</v>
      </c>
      <c r="F379" s="39"/>
      <c r="G379" s="39"/>
      <c r="H379" s="39"/>
      <c r="I379" s="39"/>
      <c r="J379" s="39"/>
      <c r="K379" s="33"/>
      <c r="L379" s="204"/>
    </row>
    <row r="380" spans="2:12" ht="13.2" x14ac:dyDescent="0.25">
      <c r="B380" s="130" t="s">
        <v>545</v>
      </c>
      <c r="C380" s="32" t="s">
        <v>108</v>
      </c>
      <c r="D380" s="129">
        <v>607011030</v>
      </c>
      <c r="E380" s="32">
        <v>162.36000000000001</v>
      </c>
      <c r="F380" s="39"/>
      <c r="G380" s="39"/>
      <c r="H380" s="39"/>
      <c r="I380" s="39"/>
      <c r="J380" s="39"/>
      <c r="K380" s="33"/>
      <c r="L380" s="204"/>
    </row>
    <row r="381" spans="2:12" ht="13.2" x14ac:dyDescent="0.25">
      <c r="B381" s="130" t="s">
        <v>546</v>
      </c>
      <c r="C381" s="32" t="s">
        <v>108</v>
      </c>
      <c r="D381" s="129">
        <v>610063</v>
      </c>
      <c r="E381" s="32">
        <v>655.35</v>
      </c>
      <c r="F381" s="39"/>
      <c r="G381" s="39"/>
      <c r="H381" s="39"/>
      <c r="I381" s="39"/>
      <c r="J381" s="39"/>
      <c r="K381" s="33"/>
      <c r="L381" s="204"/>
    </row>
    <row r="382" spans="2:12" ht="13.2" x14ac:dyDescent="0.25">
      <c r="B382" s="130" t="s">
        <v>547</v>
      </c>
      <c r="C382" s="32" t="s">
        <v>108</v>
      </c>
      <c r="D382" s="129">
        <v>6116127</v>
      </c>
      <c r="E382" s="32">
        <v>1503</v>
      </c>
      <c r="F382" s="39"/>
      <c r="G382" s="39"/>
      <c r="H382" s="39"/>
      <c r="I382" s="39"/>
      <c r="J382" s="39"/>
      <c r="K382" s="33"/>
      <c r="L382" s="204"/>
    </row>
    <row r="383" spans="2:12" ht="13.2" x14ac:dyDescent="0.25">
      <c r="B383" s="33" t="s">
        <v>105</v>
      </c>
      <c r="C383" s="32" t="s">
        <v>106</v>
      </c>
      <c r="D383" s="128">
        <v>6116124</v>
      </c>
      <c r="E383" s="172">
        <v>13749.28</v>
      </c>
      <c r="F383" s="39"/>
      <c r="G383" s="39"/>
      <c r="H383" s="39"/>
      <c r="I383" s="39"/>
      <c r="J383" s="39"/>
      <c r="K383" s="33"/>
      <c r="L383" s="204"/>
    </row>
    <row r="384" spans="2:12" ht="13.2" x14ac:dyDescent="0.25">
      <c r="B384" s="32" t="s">
        <v>103</v>
      </c>
      <c r="C384" s="32" t="s">
        <v>615</v>
      </c>
      <c r="D384" s="32"/>
      <c r="E384" s="172">
        <f>SUM(E385:E388)</f>
        <v>1351.65</v>
      </c>
      <c r="F384" s="39"/>
      <c r="G384" s="39"/>
      <c r="H384" s="39"/>
      <c r="I384" s="39"/>
      <c r="J384" s="39"/>
      <c r="K384" s="33"/>
      <c r="L384" s="204"/>
    </row>
    <row r="385" spans="2:12" ht="13.2" x14ac:dyDescent="0.25">
      <c r="B385" s="127" t="s">
        <v>622</v>
      </c>
      <c r="C385" s="32" t="s">
        <v>615</v>
      </c>
      <c r="D385" s="129">
        <v>6116122</v>
      </c>
      <c r="E385" s="32">
        <v>759.85</v>
      </c>
      <c r="F385" s="39"/>
      <c r="G385" s="39"/>
      <c r="H385" s="39"/>
      <c r="I385" s="39"/>
      <c r="J385" s="39"/>
      <c r="K385" s="33"/>
      <c r="L385" s="204"/>
    </row>
    <row r="386" spans="2:12" ht="13.2" x14ac:dyDescent="0.25">
      <c r="B386" s="127" t="s">
        <v>623</v>
      </c>
      <c r="C386" s="32" t="s">
        <v>615</v>
      </c>
      <c r="D386" s="129">
        <v>6116125</v>
      </c>
      <c r="E386" s="32">
        <v>67.8</v>
      </c>
      <c r="F386" s="39"/>
      <c r="G386" s="39"/>
      <c r="H386" s="39"/>
      <c r="I386" s="39"/>
      <c r="J386" s="39"/>
      <c r="K386" s="33"/>
      <c r="L386" s="204"/>
    </row>
    <row r="387" spans="2:12" ht="13.2" x14ac:dyDescent="0.25">
      <c r="B387" s="127" t="s">
        <v>624</v>
      </c>
      <c r="C387" s="32" t="s">
        <v>615</v>
      </c>
      <c r="D387" s="129">
        <v>607011031</v>
      </c>
      <c r="E387" s="32">
        <v>394</v>
      </c>
      <c r="F387" s="39"/>
      <c r="G387" s="39"/>
      <c r="H387" s="39"/>
      <c r="I387" s="39"/>
      <c r="J387" s="39"/>
      <c r="K387" s="33"/>
      <c r="L387" s="204"/>
    </row>
    <row r="388" spans="2:12" ht="13.2" x14ac:dyDescent="0.25">
      <c r="B388" s="127" t="s">
        <v>625</v>
      </c>
      <c r="C388" s="32" t="s">
        <v>615</v>
      </c>
      <c r="D388" s="129">
        <v>6116129</v>
      </c>
      <c r="E388" s="32">
        <v>130</v>
      </c>
      <c r="F388" s="39"/>
      <c r="G388" s="39"/>
      <c r="H388" s="39"/>
      <c r="I388" s="39"/>
      <c r="J388" s="39"/>
      <c r="K388" s="33"/>
      <c r="L388" s="204"/>
    </row>
    <row r="389" spans="2:12" ht="13.2" x14ac:dyDescent="0.25">
      <c r="B389" s="32" t="s">
        <v>101</v>
      </c>
      <c r="C389" s="33" t="s">
        <v>104</v>
      </c>
      <c r="D389" s="32"/>
      <c r="E389" s="172">
        <f>E390+E391</f>
        <v>55065.96</v>
      </c>
      <c r="F389" s="39"/>
      <c r="G389" s="39"/>
      <c r="H389" s="39"/>
      <c r="I389" s="39"/>
      <c r="J389" s="39"/>
      <c r="K389" s="33">
        <f t="shared" ref="K389:K457" si="1">SUM(E389:J389)</f>
        <v>55065.96</v>
      </c>
      <c r="L389" s="204"/>
    </row>
    <row r="390" spans="2:12" ht="13.2" x14ac:dyDescent="0.25">
      <c r="B390" s="32" t="s">
        <v>99</v>
      </c>
      <c r="C390" s="32" t="s">
        <v>102</v>
      </c>
      <c r="D390" s="128">
        <v>61008</v>
      </c>
      <c r="E390" s="172">
        <v>2739.38</v>
      </c>
      <c r="F390" s="39"/>
      <c r="G390" s="39"/>
      <c r="H390" s="39"/>
      <c r="I390" s="39"/>
      <c r="J390" s="39"/>
      <c r="K390" s="33"/>
      <c r="L390" s="204"/>
    </row>
    <row r="391" spans="2:12" ht="13.2" x14ac:dyDescent="0.25">
      <c r="B391" s="32" t="s">
        <v>97</v>
      </c>
      <c r="C391" s="32" t="s">
        <v>100</v>
      </c>
      <c r="D391" s="32"/>
      <c r="E391" s="172">
        <f>SUM(E392:E396)</f>
        <v>52326.58</v>
      </c>
      <c r="F391" s="39"/>
      <c r="G391" s="39"/>
      <c r="H391" s="39"/>
      <c r="I391" s="39"/>
      <c r="J391" s="39"/>
      <c r="K391" s="33"/>
      <c r="L391" s="204"/>
    </row>
    <row r="392" spans="2:12" ht="13.2" x14ac:dyDescent="0.25">
      <c r="B392" s="127" t="s">
        <v>473</v>
      </c>
      <c r="C392" s="32" t="s">
        <v>100</v>
      </c>
      <c r="D392" s="129">
        <v>63012</v>
      </c>
      <c r="E392" s="32">
        <v>2821.29</v>
      </c>
      <c r="F392" s="39"/>
      <c r="G392" s="39"/>
      <c r="H392" s="39"/>
      <c r="I392" s="39"/>
      <c r="J392" s="39"/>
      <c r="K392" s="33"/>
      <c r="L392" s="204"/>
    </row>
    <row r="393" spans="2:12" ht="13.2" x14ac:dyDescent="0.25">
      <c r="B393" s="127" t="s">
        <v>474</v>
      </c>
      <c r="C393" s="32" t="s">
        <v>100</v>
      </c>
      <c r="D393" s="129">
        <v>63013</v>
      </c>
      <c r="E393" s="32">
        <v>18378.599999999999</v>
      </c>
      <c r="F393" s="39"/>
      <c r="G393" s="39"/>
      <c r="H393" s="39"/>
      <c r="I393" s="39"/>
      <c r="J393" s="39"/>
      <c r="K393" s="33"/>
      <c r="L393" s="204"/>
    </row>
    <row r="394" spans="2:12" ht="13.2" x14ac:dyDescent="0.25">
      <c r="B394" s="127" t="s">
        <v>475</v>
      </c>
      <c r="C394" s="32" t="s">
        <v>100</v>
      </c>
      <c r="D394" s="129">
        <v>63014</v>
      </c>
      <c r="E394" s="32">
        <v>15.56</v>
      </c>
      <c r="F394" s="39"/>
      <c r="G394" s="39"/>
      <c r="H394" s="39"/>
      <c r="I394" s="39"/>
      <c r="J394" s="39"/>
      <c r="K394" s="33"/>
      <c r="L394" s="204"/>
    </row>
    <row r="395" spans="2:12" ht="13.2" x14ac:dyDescent="0.25">
      <c r="B395" s="127" t="s">
        <v>478</v>
      </c>
      <c r="C395" s="32" t="s">
        <v>100</v>
      </c>
      <c r="D395" s="129">
        <v>63015</v>
      </c>
      <c r="E395" s="32">
        <v>22407.58</v>
      </c>
      <c r="F395" s="39"/>
      <c r="G395" s="39"/>
      <c r="H395" s="39"/>
      <c r="I395" s="39"/>
      <c r="J395" s="39"/>
      <c r="K395" s="33"/>
      <c r="L395" s="204"/>
    </row>
    <row r="396" spans="2:12" ht="13.2" x14ac:dyDescent="0.25">
      <c r="B396" s="127" t="s">
        <v>626</v>
      </c>
      <c r="C396" s="32" t="s">
        <v>100</v>
      </c>
      <c r="D396" s="129">
        <v>63016</v>
      </c>
      <c r="E396" s="32">
        <v>8703.5499999999993</v>
      </c>
      <c r="F396" s="39"/>
      <c r="G396" s="39"/>
      <c r="H396" s="39"/>
      <c r="I396" s="39"/>
      <c r="J396" s="39"/>
      <c r="K396" s="33"/>
      <c r="L396" s="204"/>
    </row>
    <row r="397" spans="2:12" ht="13.2" x14ac:dyDescent="0.25">
      <c r="B397" s="33" t="s">
        <v>95</v>
      </c>
      <c r="C397" s="32" t="s">
        <v>98</v>
      </c>
      <c r="D397" s="33"/>
      <c r="E397" s="33"/>
      <c r="F397" s="39"/>
      <c r="G397" s="39"/>
      <c r="H397" s="39"/>
      <c r="I397" s="39"/>
      <c r="J397" s="39"/>
      <c r="K397" s="33"/>
      <c r="L397" s="204"/>
    </row>
    <row r="398" spans="2:12" ht="13.2" x14ac:dyDescent="0.25">
      <c r="B398" s="41" t="s">
        <v>93</v>
      </c>
      <c r="C398" s="32" t="s">
        <v>96</v>
      </c>
      <c r="D398" s="32"/>
      <c r="E398" s="32"/>
      <c r="F398" s="39"/>
      <c r="G398" s="39"/>
      <c r="H398" s="39"/>
      <c r="I398" s="39"/>
      <c r="J398" s="39"/>
      <c r="K398" s="33"/>
      <c r="L398" s="204"/>
    </row>
    <row r="399" spans="2:12" ht="13.2" x14ac:dyDescent="0.25">
      <c r="B399" s="41" t="s">
        <v>91</v>
      </c>
      <c r="C399" s="33" t="s">
        <v>94</v>
      </c>
      <c r="D399" s="32"/>
      <c r="E399" s="32">
        <f>E400+E404+E408+E411+E415+E416+E420</f>
        <v>45108.600000000006</v>
      </c>
      <c r="F399" s="39"/>
      <c r="G399" s="39"/>
      <c r="H399" s="39"/>
      <c r="I399" s="39"/>
      <c r="J399" s="39"/>
      <c r="K399" s="33">
        <f t="shared" si="1"/>
        <v>45108.600000000006</v>
      </c>
      <c r="L399" s="204"/>
    </row>
    <row r="400" spans="2:12" ht="13.2" x14ac:dyDescent="0.25">
      <c r="B400" s="41" t="s">
        <v>89</v>
      </c>
      <c r="C400" s="115" t="s">
        <v>92</v>
      </c>
      <c r="D400" s="176"/>
      <c r="E400" s="182">
        <f>SUM(E401:E402)</f>
        <v>3450</v>
      </c>
      <c r="F400" s="39"/>
      <c r="G400" s="39"/>
      <c r="H400" s="39"/>
      <c r="I400" s="39"/>
      <c r="J400" s="39"/>
      <c r="K400" s="33"/>
      <c r="L400" s="204"/>
    </row>
    <row r="401" spans="2:12" ht="13.2" x14ac:dyDescent="0.25">
      <c r="B401" s="130" t="s">
        <v>466</v>
      </c>
      <c r="C401" s="115" t="s">
        <v>92</v>
      </c>
      <c r="D401" s="129">
        <v>61111951</v>
      </c>
      <c r="E401" s="169">
        <v>280</v>
      </c>
      <c r="F401" s="39"/>
      <c r="G401" s="39"/>
      <c r="H401" s="39"/>
      <c r="I401" s="39"/>
      <c r="J401" s="39"/>
      <c r="K401" s="33"/>
      <c r="L401" s="204"/>
    </row>
    <row r="402" spans="2:12" ht="13.2" x14ac:dyDescent="0.25">
      <c r="B402" s="130" t="s">
        <v>467</v>
      </c>
      <c r="C402" s="115" t="s">
        <v>92</v>
      </c>
      <c r="D402" s="129">
        <v>607011024</v>
      </c>
      <c r="E402" s="169">
        <v>3170</v>
      </c>
      <c r="F402" s="39"/>
      <c r="G402" s="39"/>
      <c r="H402" s="39"/>
      <c r="I402" s="39"/>
      <c r="J402" s="39"/>
      <c r="K402" s="33"/>
      <c r="L402" s="204"/>
    </row>
    <row r="403" spans="2:12" ht="13.2" x14ac:dyDescent="0.25">
      <c r="B403" s="41" t="s">
        <v>87</v>
      </c>
      <c r="C403" s="32" t="s">
        <v>90</v>
      </c>
      <c r="D403" s="32"/>
      <c r="E403" s="32"/>
      <c r="F403" s="39"/>
      <c r="G403" s="39"/>
      <c r="H403" s="39"/>
      <c r="I403" s="39"/>
      <c r="J403" s="39"/>
      <c r="K403" s="33"/>
      <c r="L403" s="204"/>
    </row>
    <row r="404" spans="2:12" ht="13.2" x14ac:dyDescent="0.25">
      <c r="B404" s="41" t="s">
        <v>85</v>
      </c>
      <c r="C404" s="32" t="s">
        <v>88</v>
      </c>
      <c r="D404" s="32"/>
      <c r="E404" s="172">
        <f>SUM(E405:E407)</f>
        <v>2587.3000000000002</v>
      </c>
      <c r="F404" s="39"/>
      <c r="G404" s="39"/>
      <c r="H404" s="39"/>
      <c r="I404" s="39"/>
      <c r="J404" s="39"/>
      <c r="K404" s="33"/>
      <c r="L404" s="204"/>
    </row>
    <row r="405" spans="2:12" ht="13.2" x14ac:dyDescent="0.25">
      <c r="B405" s="130" t="s">
        <v>482</v>
      </c>
      <c r="C405" s="32" t="s">
        <v>88</v>
      </c>
      <c r="D405" s="155">
        <v>610090</v>
      </c>
      <c r="E405" s="32">
        <v>1266.03</v>
      </c>
      <c r="F405" s="39"/>
      <c r="G405" s="39"/>
      <c r="H405" s="39"/>
      <c r="I405" s="39"/>
      <c r="J405" s="39"/>
      <c r="K405" s="33"/>
      <c r="L405" s="204"/>
    </row>
    <row r="406" spans="2:12" ht="13.2" x14ac:dyDescent="0.25">
      <c r="B406" s="130" t="s">
        <v>483</v>
      </c>
      <c r="C406" s="32" t="s">
        <v>88</v>
      </c>
      <c r="D406" s="155">
        <v>607011023</v>
      </c>
      <c r="E406" s="32">
        <v>1005.85</v>
      </c>
      <c r="F406" s="39"/>
      <c r="G406" s="39"/>
      <c r="H406" s="39"/>
      <c r="I406" s="39"/>
      <c r="J406" s="39"/>
      <c r="K406" s="33"/>
      <c r="L406" s="204"/>
    </row>
    <row r="407" spans="2:12" ht="13.2" x14ac:dyDescent="0.25">
      <c r="B407" s="130" t="s">
        <v>484</v>
      </c>
      <c r="C407" s="32" t="s">
        <v>88</v>
      </c>
      <c r="D407" s="155">
        <v>6111197</v>
      </c>
      <c r="E407" s="32">
        <v>315.42</v>
      </c>
      <c r="F407" s="39"/>
      <c r="G407" s="39"/>
      <c r="H407" s="39"/>
      <c r="I407" s="39"/>
      <c r="J407" s="39"/>
      <c r="K407" s="33"/>
      <c r="L407" s="204"/>
    </row>
    <row r="408" spans="2:12" ht="13.2" x14ac:dyDescent="0.25">
      <c r="B408" s="41" t="s">
        <v>83</v>
      </c>
      <c r="C408" s="32" t="s">
        <v>86</v>
      </c>
      <c r="D408" s="32"/>
      <c r="E408" s="172">
        <f>SUM(E409:E410)</f>
        <v>2358.2600000000002</v>
      </c>
      <c r="F408" s="39"/>
      <c r="G408" s="39"/>
      <c r="H408" s="39"/>
      <c r="I408" s="39"/>
      <c r="J408" s="39"/>
      <c r="K408" s="33"/>
      <c r="L408" s="204"/>
    </row>
    <row r="409" spans="2:12" ht="13.2" x14ac:dyDescent="0.25">
      <c r="B409" s="130" t="s">
        <v>542</v>
      </c>
      <c r="C409" s="32" t="s">
        <v>86</v>
      </c>
      <c r="D409" s="155">
        <v>610092</v>
      </c>
      <c r="E409" s="32">
        <v>1667.4</v>
      </c>
      <c r="F409" s="39"/>
      <c r="G409" s="39"/>
      <c r="H409" s="39"/>
      <c r="I409" s="39"/>
      <c r="J409" s="39"/>
      <c r="K409" s="33"/>
      <c r="L409" s="204"/>
    </row>
    <row r="410" spans="2:12" ht="13.2" x14ac:dyDescent="0.25">
      <c r="B410" s="130" t="s">
        <v>543</v>
      </c>
      <c r="C410" s="32" t="s">
        <v>86</v>
      </c>
      <c r="D410" s="155">
        <v>607011021</v>
      </c>
      <c r="E410" s="32">
        <v>690.86</v>
      </c>
      <c r="F410" s="39"/>
      <c r="G410" s="39"/>
      <c r="H410" s="39"/>
      <c r="I410" s="39"/>
      <c r="J410" s="39"/>
      <c r="K410" s="33"/>
      <c r="L410" s="204"/>
    </row>
    <row r="411" spans="2:12" ht="13.2" x14ac:dyDescent="0.25">
      <c r="B411" s="41" t="s">
        <v>81</v>
      </c>
      <c r="C411" s="32" t="s">
        <v>84</v>
      </c>
      <c r="D411" s="32"/>
      <c r="E411" s="172">
        <f>SUM(E412:E413)</f>
        <v>2033.15</v>
      </c>
      <c r="F411" s="39"/>
      <c r="G411" s="39"/>
      <c r="H411" s="39"/>
      <c r="I411" s="39"/>
      <c r="J411" s="39"/>
      <c r="K411" s="33"/>
      <c r="L411" s="204"/>
    </row>
    <row r="412" spans="2:12" ht="13.2" x14ac:dyDescent="0.25">
      <c r="B412" s="130" t="s">
        <v>545</v>
      </c>
      <c r="C412" s="32" t="s">
        <v>84</v>
      </c>
      <c r="D412" s="155">
        <v>6111194</v>
      </c>
      <c r="E412" s="32">
        <v>1292.83</v>
      </c>
      <c r="F412" s="39"/>
      <c r="G412" s="39"/>
      <c r="H412" s="39"/>
      <c r="I412" s="39"/>
      <c r="J412" s="39"/>
      <c r="K412" s="33"/>
      <c r="L412" s="204"/>
    </row>
    <row r="413" spans="2:12" ht="13.2" x14ac:dyDescent="0.25">
      <c r="B413" s="130" t="s">
        <v>546</v>
      </c>
      <c r="C413" s="32" t="s">
        <v>84</v>
      </c>
      <c r="D413" s="155">
        <v>607011022</v>
      </c>
      <c r="E413" s="32">
        <v>740.32</v>
      </c>
      <c r="F413" s="39"/>
      <c r="G413" s="39"/>
      <c r="H413" s="39"/>
      <c r="I413" s="39"/>
      <c r="J413" s="39"/>
      <c r="K413" s="33"/>
      <c r="L413" s="204"/>
    </row>
    <row r="414" spans="2:12" ht="13.2" x14ac:dyDescent="0.25">
      <c r="B414" s="41" t="s">
        <v>79</v>
      </c>
      <c r="C414" s="32" t="s">
        <v>82</v>
      </c>
      <c r="D414" s="32"/>
      <c r="E414" s="32"/>
      <c r="F414" s="39"/>
      <c r="G414" s="39"/>
      <c r="H414" s="39"/>
      <c r="I414" s="39"/>
      <c r="J414" s="39"/>
      <c r="K414" s="33"/>
      <c r="L414" s="204"/>
    </row>
    <row r="415" spans="2:12" ht="13.2" x14ac:dyDescent="0.25">
      <c r="B415" s="41" t="s">
        <v>77</v>
      </c>
      <c r="C415" s="32" t="s">
        <v>80</v>
      </c>
      <c r="D415" s="154">
        <v>611119</v>
      </c>
      <c r="E415" s="172">
        <v>517.35</v>
      </c>
      <c r="F415" s="39"/>
      <c r="G415" s="39"/>
      <c r="H415" s="39"/>
      <c r="I415" s="39"/>
      <c r="J415" s="39"/>
      <c r="K415" s="33"/>
      <c r="L415" s="204"/>
    </row>
    <row r="416" spans="2:12" ht="13.2" x14ac:dyDescent="0.25">
      <c r="B416" s="41" t="s">
        <v>731</v>
      </c>
      <c r="C416" s="32" t="s">
        <v>78</v>
      </c>
      <c r="D416" s="32"/>
      <c r="E416" s="172">
        <f>SUM(E417:E418)</f>
        <v>4004.04</v>
      </c>
      <c r="F416" s="39"/>
      <c r="G416" s="39"/>
      <c r="H416" s="39"/>
      <c r="I416" s="39"/>
      <c r="J416" s="39"/>
      <c r="K416" s="33"/>
      <c r="L416" s="204"/>
    </row>
    <row r="417" spans="2:12" ht="13.2" x14ac:dyDescent="0.25">
      <c r="B417" s="130" t="s">
        <v>554</v>
      </c>
      <c r="C417" s="32" t="s">
        <v>78</v>
      </c>
      <c r="D417" s="155">
        <v>6111199</v>
      </c>
      <c r="E417" s="32">
        <v>3534</v>
      </c>
      <c r="F417" s="39"/>
      <c r="G417" s="39"/>
      <c r="H417" s="39"/>
      <c r="I417" s="39"/>
      <c r="J417" s="39"/>
      <c r="K417" s="33"/>
      <c r="L417" s="204"/>
    </row>
    <row r="418" spans="2:12" ht="13.2" x14ac:dyDescent="0.25">
      <c r="B418" s="130" t="s">
        <v>555</v>
      </c>
      <c r="C418" s="32" t="s">
        <v>78</v>
      </c>
      <c r="D418" s="155">
        <v>61111990</v>
      </c>
      <c r="E418" s="32">
        <v>470.04</v>
      </c>
      <c r="F418" s="39"/>
      <c r="G418" s="39"/>
      <c r="H418" s="39"/>
      <c r="I418" s="39"/>
      <c r="J418" s="39"/>
      <c r="K418" s="33"/>
      <c r="L418" s="204"/>
    </row>
    <row r="419" spans="2:12" ht="13.2" x14ac:dyDescent="0.25">
      <c r="B419" s="33" t="s">
        <v>75</v>
      </c>
      <c r="C419" s="32" t="s">
        <v>76</v>
      </c>
      <c r="D419" s="33"/>
      <c r="E419" s="33"/>
      <c r="F419" s="39"/>
      <c r="G419" s="39"/>
      <c r="H419" s="39"/>
      <c r="I419" s="39"/>
      <c r="J419" s="39"/>
      <c r="K419" s="33"/>
      <c r="L419" s="204"/>
    </row>
    <row r="420" spans="2:12" ht="13.2" x14ac:dyDescent="0.25">
      <c r="B420" s="41" t="s">
        <v>73</v>
      </c>
      <c r="C420" s="32" t="s">
        <v>616</v>
      </c>
      <c r="D420" s="32"/>
      <c r="E420" s="172">
        <f>SUM(E421:E424)</f>
        <v>30158.5</v>
      </c>
      <c r="F420" s="39"/>
      <c r="G420" s="39"/>
      <c r="H420" s="39"/>
      <c r="I420" s="39"/>
      <c r="J420" s="39"/>
      <c r="K420" s="33"/>
      <c r="L420" s="204"/>
    </row>
    <row r="421" spans="2:12" ht="13.2" x14ac:dyDescent="0.25">
      <c r="B421" s="130" t="s">
        <v>622</v>
      </c>
      <c r="C421" s="32" t="s">
        <v>767</v>
      </c>
      <c r="D421" s="32">
        <v>60701101</v>
      </c>
      <c r="E421" s="32">
        <v>2400</v>
      </c>
      <c r="F421" s="39"/>
      <c r="G421" s="39"/>
      <c r="H421" s="39"/>
      <c r="I421" s="39"/>
      <c r="J421" s="39"/>
      <c r="K421" s="33"/>
      <c r="L421" s="204"/>
    </row>
    <row r="422" spans="2:12" ht="13.2" x14ac:dyDescent="0.25">
      <c r="B422" s="130" t="s">
        <v>623</v>
      </c>
      <c r="C422" s="32" t="s">
        <v>767</v>
      </c>
      <c r="D422" s="32">
        <v>6111190</v>
      </c>
      <c r="E422" s="32">
        <v>12713.08</v>
      </c>
      <c r="F422" s="39"/>
      <c r="G422" s="39"/>
      <c r="H422" s="39"/>
      <c r="I422" s="39"/>
      <c r="J422" s="39"/>
      <c r="K422" s="33"/>
      <c r="L422" s="204"/>
    </row>
    <row r="423" spans="2:12" ht="13.2" x14ac:dyDescent="0.25">
      <c r="B423" s="130" t="s">
        <v>624</v>
      </c>
      <c r="C423" s="32" t="s">
        <v>766</v>
      </c>
      <c r="D423" s="32">
        <v>61111950</v>
      </c>
      <c r="E423" s="32">
        <v>943.7</v>
      </c>
      <c r="F423" s="39"/>
      <c r="G423" s="39"/>
      <c r="H423" s="39"/>
      <c r="I423" s="39"/>
      <c r="J423" s="39"/>
      <c r="K423" s="33"/>
      <c r="L423" s="204"/>
    </row>
    <row r="424" spans="2:12" ht="13.2" x14ac:dyDescent="0.25">
      <c r="B424" s="130" t="s">
        <v>625</v>
      </c>
      <c r="C424" s="32" t="s">
        <v>765</v>
      </c>
      <c r="D424" s="32">
        <v>611184</v>
      </c>
      <c r="E424" s="32">
        <v>14101.72</v>
      </c>
      <c r="F424" s="39"/>
      <c r="G424" s="39"/>
      <c r="H424" s="39"/>
      <c r="I424" s="39"/>
      <c r="J424" s="39"/>
      <c r="K424" s="33"/>
      <c r="L424" s="204"/>
    </row>
    <row r="425" spans="2:12" ht="13.2" x14ac:dyDescent="0.25">
      <c r="B425" s="41" t="s">
        <v>71</v>
      </c>
      <c r="C425" s="33" t="s">
        <v>74</v>
      </c>
      <c r="D425" s="32"/>
      <c r="E425" s="172">
        <f>E426+E430+E434+E439+E451+E442</f>
        <v>35103.18</v>
      </c>
      <c r="F425" s="39"/>
      <c r="G425" s="39"/>
      <c r="H425" s="39"/>
      <c r="I425" s="39"/>
      <c r="J425" s="39"/>
      <c r="K425" s="33">
        <f t="shared" si="1"/>
        <v>35103.18</v>
      </c>
      <c r="L425" s="204"/>
    </row>
    <row r="426" spans="2:12" ht="13.2" x14ac:dyDescent="0.25">
      <c r="B426" s="41" t="s">
        <v>69</v>
      </c>
      <c r="C426" s="32" t="s">
        <v>72</v>
      </c>
      <c r="D426" s="154">
        <v>610060</v>
      </c>
      <c r="E426" s="172">
        <v>2892.16</v>
      </c>
      <c r="F426" s="39"/>
      <c r="G426" s="39"/>
      <c r="H426" s="39"/>
      <c r="I426" s="39"/>
      <c r="J426" s="39"/>
      <c r="K426" s="33"/>
      <c r="L426" s="204"/>
    </row>
    <row r="427" spans="2:12" ht="13.2" x14ac:dyDescent="0.25">
      <c r="B427" s="41" t="s">
        <v>67</v>
      </c>
      <c r="C427" s="32" t="s">
        <v>70</v>
      </c>
      <c r="D427" s="32"/>
      <c r="E427" s="32"/>
      <c r="F427" s="39"/>
      <c r="G427" s="39"/>
      <c r="H427" s="39"/>
      <c r="I427" s="39"/>
      <c r="J427" s="39"/>
      <c r="K427" s="33"/>
      <c r="L427" s="204"/>
    </row>
    <row r="428" spans="2:12" ht="13.2" x14ac:dyDescent="0.25">
      <c r="B428" s="41" t="s">
        <v>66</v>
      </c>
      <c r="C428" s="32" t="s">
        <v>68</v>
      </c>
      <c r="D428" s="32"/>
      <c r="E428" s="32"/>
      <c r="F428" s="39"/>
      <c r="G428" s="39"/>
      <c r="H428" s="39"/>
      <c r="I428" s="39"/>
      <c r="J428" s="39"/>
      <c r="K428" s="33"/>
      <c r="L428" s="204"/>
    </row>
    <row r="429" spans="2:12" ht="13.2" x14ac:dyDescent="0.25">
      <c r="B429" s="41" t="s">
        <v>65</v>
      </c>
      <c r="C429" s="32" t="s">
        <v>46</v>
      </c>
      <c r="D429" s="32"/>
      <c r="E429" s="32"/>
      <c r="F429" s="39"/>
      <c r="G429" s="39"/>
      <c r="H429" s="39"/>
      <c r="I429" s="39"/>
      <c r="J429" s="39"/>
      <c r="K429" s="33"/>
      <c r="L429" s="204"/>
    </row>
    <row r="430" spans="2:12" ht="13.2" x14ac:dyDescent="0.25">
      <c r="B430" s="41" t="s">
        <v>63</v>
      </c>
      <c r="C430" s="32" t="s">
        <v>54</v>
      </c>
      <c r="D430" s="32"/>
      <c r="E430" s="172">
        <f>SUM(E431:E433)</f>
        <v>1125.98</v>
      </c>
      <c r="F430" s="39"/>
      <c r="G430" s="39"/>
      <c r="H430" s="39"/>
      <c r="I430" s="39"/>
      <c r="J430" s="39"/>
      <c r="K430" s="33"/>
      <c r="L430" s="204"/>
    </row>
    <row r="431" spans="2:12" ht="13.2" x14ac:dyDescent="0.25">
      <c r="B431" s="130" t="s">
        <v>545</v>
      </c>
      <c r="C431" s="32" t="s">
        <v>54</v>
      </c>
      <c r="D431" s="155">
        <v>61009</v>
      </c>
      <c r="E431" s="32">
        <v>134.78</v>
      </c>
      <c r="F431" s="39"/>
      <c r="G431" s="39"/>
      <c r="H431" s="39"/>
      <c r="I431" s="39"/>
      <c r="J431" s="39"/>
      <c r="K431" s="33"/>
      <c r="L431" s="204"/>
    </row>
    <row r="432" spans="2:12" ht="13.2" x14ac:dyDescent="0.25">
      <c r="B432" s="130" t="s">
        <v>546</v>
      </c>
      <c r="C432" s="32" t="s">
        <v>54</v>
      </c>
      <c r="D432" s="155">
        <v>6000109</v>
      </c>
      <c r="E432" s="32">
        <v>704.85</v>
      </c>
      <c r="F432" s="39"/>
      <c r="G432" s="39"/>
      <c r="H432" s="39"/>
      <c r="I432" s="39"/>
      <c r="J432" s="39"/>
      <c r="K432" s="33"/>
      <c r="L432" s="204"/>
    </row>
    <row r="433" spans="2:12" ht="13.2" x14ac:dyDescent="0.25">
      <c r="B433" s="130" t="s">
        <v>547</v>
      </c>
      <c r="C433" s="32" t="s">
        <v>54</v>
      </c>
      <c r="D433" s="155">
        <v>6000312</v>
      </c>
      <c r="E433" s="32">
        <v>286.35000000000002</v>
      </c>
      <c r="F433" s="39"/>
      <c r="G433" s="39"/>
      <c r="H433" s="39"/>
      <c r="I433" s="39"/>
      <c r="J433" s="39"/>
      <c r="K433" s="33"/>
      <c r="L433" s="204"/>
    </row>
    <row r="434" spans="2:12" ht="13.2" x14ac:dyDescent="0.25">
      <c r="B434" s="41" t="s">
        <v>61</v>
      </c>
      <c r="C434" s="32" t="s">
        <v>64</v>
      </c>
      <c r="D434" s="32"/>
      <c r="E434" s="33">
        <f>SUM(E435:E438)</f>
        <v>23392.44</v>
      </c>
      <c r="F434" s="39"/>
      <c r="G434" s="39"/>
      <c r="H434" s="39"/>
      <c r="I434" s="39"/>
      <c r="J434" s="39"/>
      <c r="K434" s="33"/>
      <c r="L434" s="204"/>
    </row>
    <row r="435" spans="2:12" ht="13.2" x14ac:dyDescent="0.25">
      <c r="B435" s="130" t="s">
        <v>548</v>
      </c>
      <c r="C435" s="32" t="s">
        <v>64</v>
      </c>
      <c r="D435" s="155">
        <v>610062</v>
      </c>
      <c r="E435" s="32">
        <v>2936.27</v>
      </c>
      <c r="F435" s="39"/>
      <c r="G435" s="39"/>
      <c r="H435" s="39"/>
      <c r="I435" s="39"/>
      <c r="J435" s="39"/>
      <c r="K435" s="33"/>
      <c r="L435" s="204"/>
    </row>
    <row r="436" spans="2:12" ht="13.2" x14ac:dyDescent="0.25">
      <c r="B436" s="130" t="s">
        <v>549</v>
      </c>
      <c r="C436" s="32" t="s">
        <v>64</v>
      </c>
      <c r="D436" s="155">
        <v>607011020</v>
      </c>
      <c r="E436" s="32">
        <v>1454.48</v>
      </c>
      <c r="F436" s="39"/>
      <c r="G436" s="39"/>
      <c r="H436" s="39"/>
      <c r="I436" s="39"/>
      <c r="J436" s="39"/>
      <c r="K436" s="33"/>
      <c r="L436" s="204"/>
    </row>
    <row r="437" spans="2:12" ht="13.2" x14ac:dyDescent="0.25">
      <c r="B437" s="130" t="s">
        <v>550</v>
      </c>
      <c r="C437" s="32" t="s">
        <v>64</v>
      </c>
      <c r="D437" s="155">
        <v>6000110</v>
      </c>
      <c r="E437" s="32">
        <v>14846.3</v>
      </c>
      <c r="F437" s="39"/>
      <c r="G437" s="39"/>
      <c r="H437" s="39"/>
      <c r="I437" s="39"/>
      <c r="J437" s="39"/>
      <c r="K437" s="33"/>
      <c r="L437" s="204"/>
    </row>
    <row r="438" spans="2:12" ht="13.2" x14ac:dyDescent="0.25">
      <c r="B438" s="130" t="s">
        <v>551</v>
      </c>
      <c r="C438" s="32" t="s">
        <v>64</v>
      </c>
      <c r="D438" s="155">
        <v>6000311</v>
      </c>
      <c r="E438" s="32">
        <v>4155.3900000000003</v>
      </c>
      <c r="F438" s="39"/>
      <c r="G438" s="39"/>
      <c r="H438" s="39"/>
      <c r="I438" s="39"/>
      <c r="J438" s="39"/>
      <c r="K438" s="33"/>
      <c r="L438" s="204"/>
    </row>
    <row r="439" spans="2:12" ht="13.2" x14ac:dyDescent="0.25">
      <c r="B439" s="41" t="s">
        <v>59</v>
      </c>
      <c r="C439" s="32" t="s">
        <v>62</v>
      </c>
      <c r="D439" s="176"/>
      <c r="E439" s="185">
        <f>SUM(E440:E441)</f>
        <v>4790.1900000000005</v>
      </c>
      <c r="F439" s="39"/>
      <c r="G439" s="39"/>
      <c r="H439" s="39"/>
      <c r="I439" s="39"/>
      <c r="J439" s="39"/>
      <c r="K439" s="33"/>
      <c r="L439" s="204"/>
    </row>
    <row r="440" spans="2:12" ht="13.2" x14ac:dyDescent="0.25">
      <c r="B440" s="130" t="s">
        <v>732</v>
      </c>
      <c r="C440" s="32" t="s">
        <v>62</v>
      </c>
      <c r="D440" s="129">
        <v>61111960</v>
      </c>
      <c r="E440" s="178">
        <v>2395.09</v>
      </c>
      <c r="F440" s="39"/>
      <c r="G440" s="39"/>
      <c r="H440" s="39"/>
      <c r="I440" s="39"/>
      <c r="J440" s="39"/>
      <c r="K440" s="33"/>
      <c r="L440" s="204"/>
    </row>
    <row r="441" spans="2:12" ht="13.2" x14ac:dyDescent="0.25">
      <c r="B441" s="130" t="s">
        <v>733</v>
      </c>
      <c r="C441" s="32" t="s">
        <v>62</v>
      </c>
      <c r="D441" s="129">
        <v>61111961</v>
      </c>
      <c r="E441" s="178">
        <v>2395.1</v>
      </c>
      <c r="F441" s="39"/>
      <c r="G441" s="39"/>
      <c r="H441" s="39"/>
      <c r="I441" s="39"/>
      <c r="J441" s="39"/>
      <c r="K441" s="33"/>
      <c r="L441" s="204"/>
    </row>
    <row r="442" spans="2:12" ht="13.2" x14ac:dyDescent="0.25">
      <c r="B442" s="41" t="s">
        <v>57</v>
      </c>
      <c r="C442" s="32" t="s">
        <v>60</v>
      </c>
      <c r="D442" s="32">
        <v>607011026</v>
      </c>
      <c r="E442" s="172">
        <v>1030</v>
      </c>
      <c r="F442" s="39"/>
      <c r="G442" s="39"/>
      <c r="H442" s="39"/>
      <c r="I442" s="39"/>
      <c r="J442" s="39"/>
      <c r="K442" s="33"/>
      <c r="L442" s="204"/>
    </row>
    <row r="443" spans="2:12" ht="13.2" x14ac:dyDescent="0.25">
      <c r="B443" s="41" t="s">
        <v>55</v>
      </c>
      <c r="C443" s="32" t="s">
        <v>58</v>
      </c>
      <c r="D443" s="32"/>
      <c r="E443" s="43"/>
      <c r="F443" s="39"/>
      <c r="G443" s="39"/>
      <c r="H443" s="39"/>
      <c r="I443" s="39"/>
      <c r="J443" s="39"/>
      <c r="K443" s="33"/>
      <c r="L443" s="204"/>
    </row>
    <row r="444" spans="2:12" ht="13.2" x14ac:dyDescent="0.25">
      <c r="B444" s="41" t="s">
        <v>53</v>
      </c>
      <c r="C444" s="32" t="s">
        <v>56</v>
      </c>
      <c r="D444" s="32"/>
      <c r="E444" s="43"/>
      <c r="F444" s="39"/>
      <c r="G444" s="39"/>
      <c r="H444" s="39"/>
      <c r="I444" s="39"/>
      <c r="J444" s="39"/>
      <c r="K444" s="33"/>
      <c r="L444" s="204"/>
    </row>
    <row r="445" spans="2:12" ht="13.2" x14ac:dyDescent="0.25">
      <c r="B445" s="41" t="s">
        <v>51</v>
      </c>
      <c r="C445" s="32" t="s">
        <v>54</v>
      </c>
      <c r="D445" s="32"/>
      <c r="E445" s="43"/>
      <c r="F445" s="39"/>
      <c r="G445" s="39"/>
      <c r="H445" s="39"/>
      <c r="I445" s="39"/>
      <c r="J445" s="39"/>
      <c r="K445" s="33"/>
      <c r="L445" s="204"/>
    </row>
    <row r="446" spans="2:12" ht="13.2" x14ac:dyDescent="0.25">
      <c r="B446" s="41" t="s">
        <v>49</v>
      </c>
      <c r="C446" s="32" t="s">
        <v>52</v>
      </c>
      <c r="D446" s="32"/>
      <c r="E446" s="43"/>
      <c r="F446" s="39"/>
      <c r="G446" s="39"/>
      <c r="H446" s="39"/>
      <c r="I446" s="39"/>
      <c r="J446" s="39"/>
      <c r="K446" s="33"/>
      <c r="L446" s="204"/>
    </row>
    <row r="447" spans="2:12" ht="13.2" x14ac:dyDescent="0.25">
      <c r="B447" s="41" t="s">
        <v>47</v>
      </c>
      <c r="C447" s="32" t="s">
        <v>50</v>
      </c>
      <c r="D447" s="32"/>
      <c r="E447" s="43"/>
      <c r="F447" s="39"/>
      <c r="G447" s="39"/>
      <c r="H447" s="39"/>
      <c r="I447" s="39"/>
      <c r="J447" s="39"/>
      <c r="K447" s="33"/>
      <c r="L447" s="204"/>
    </row>
    <row r="448" spans="2:12" ht="13.2" x14ac:dyDescent="0.25">
      <c r="B448" s="41" t="s">
        <v>45</v>
      </c>
      <c r="C448" s="32" t="s">
        <v>48</v>
      </c>
      <c r="D448" s="32"/>
      <c r="E448" s="43"/>
      <c r="F448" s="39"/>
      <c r="G448" s="39"/>
      <c r="H448" s="39"/>
      <c r="I448" s="39"/>
      <c r="J448" s="39"/>
      <c r="K448" s="33"/>
      <c r="L448" s="204"/>
    </row>
    <row r="449" spans="2:12" ht="13.2" x14ac:dyDescent="0.25">
      <c r="B449" s="41" t="s">
        <v>43</v>
      </c>
      <c r="C449" s="32" t="s">
        <v>46</v>
      </c>
      <c r="D449" s="32"/>
      <c r="E449" s="32"/>
      <c r="F449" s="39"/>
      <c r="G449" s="39"/>
      <c r="H449" s="39"/>
      <c r="I449" s="39"/>
      <c r="J449" s="39"/>
      <c r="K449" s="33"/>
      <c r="L449" s="204"/>
    </row>
    <row r="450" spans="2:12" ht="13.2" x14ac:dyDescent="0.25">
      <c r="B450" s="33" t="s">
        <v>42</v>
      </c>
      <c r="C450" s="32" t="s">
        <v>44</v>
      </c>
      <c r="D450" s="33"/>
      <c r="E450" s="33"/>
      <c r="F450" s="39"/>
      <c r="G450" s="39"/>
      <c r="H450" s="39"/>
      <c r="I450" s="39"/>
      <c r="J450" s="39"/>
      <c r="K450" s="33"/>
      <c r="L450" s="204"/>
    </row>
    <row r="451" spans="2:12" ht="13.2" x14ac:dyDescent="0.25">
      <c r="B451" s="32" t="s">
        <v>40</v>
      </c>
      <c r="C451" s="32" t="s">
        <v>617</v>
      </c>
      <c r="D451" s="176"/>
      <c r="E451" s="185">
        <f>SUM(E452:E453)</f>
        <v>1872.41</v>
      </c>
      <c r="F451" s="39"/>
      <c r="G451" s="39"/>
      <c r="H451" s="39"/>
      <c r="I451" s="39"/>
      <c r="J451" s="39"/>
      <c r="K451" s="33"/>
      <c r="L451" s="204"/>
    </row>
    <row r="452" spans="2:12" ht="13.2" x14ac:dyDescent="0.25">
      <c r="B452" s="127" t="s">
        <v>622</v>
      </c>
      <c r="C452" s="32" t="s">
        <v>617</v>
      </c>
      <c r="D452" s="129">
        <v>610091</v>
      </c>
      <c r="E452" s="32">
        <v>1725.89</v>
      </c>
      <c r="F452" s="39"/>
      <c r="G452" s="39"/>
      <c r="H452" s="39"/>
      <c r="I452" s="39"/>
      <c r="J452" s="39"/>
      <c r="K452" s="33"/>
      <c r="L452" s="204"/>
    </row>
    <row r="453" spans="2:12" ht="13.2" x14ac:dyDescent="0.25">
      <c r="B453" s="127" t="s">
        <v>623</v>
      </c>
      <c r="C453" s="32" t="s">
        <v>617</v>
      </c>
      <c r="D453" s="129">
        <v>607011025</v>
      </c>
      <c r="E453" s="32">
        <v>146.52000000000001</v>
      </c>
      <c r="F453" s="39"/>
      <c r="G453" s="39"/>
      <c r="H453" s="39"/>
      <c r="I453" s="39"/>
      <c r="J453" s="39"/>
      <c r="K453" s="33"/>
      <c r="L453" s="204"/>
    </row>
    <row r="454" spans="2:12" ht="13.2" x14ac:dyDescent="0.25">
      <c r="B454" s="32" t="s">
        <v>38</v>
      </c>
      <c r="C454" s="33" t="s">
        <v>41</v>
      </c>
      <c r="D454" s="32"/>
      <c r="E454" s="32"/>
      <c r="F454" s="39"/>
      <c r="G454" s="39"/>
      <c r="H454" s="39"/>
      <c r="I454" s="39"/>
      <c r="J454" s="39"/>
      <c r="K454" s="33">
        <f t="shared" si="1"/>
        <v>0</v>
      </c>
      <c r="L454" s="204"/>
    </row>
    <row r="455" spans="2:12" ht="13.2" x14ac:dyDescent="0.25">
      <c r="B455" s="33" t="s">
        <v>36</v>
      </c>
      <c r="C455" s="32" t="s">
        <v>39</v>
      </c>
      <c r="D455" s="33"/>
      <c r="E455" s="33"/>
      <c r="F455" s="39"/>
      <c r="G455" s="39"/>
      <c r="H455" s="39"/>
      <c r="I455" s="39"/>
      <c r="J455" s="39"/>
      <c r="K455" s="33"/>
      <c r="L455" s="204"/>
    </row>
    <row r="456" spans="2:12" ht="13.2" x14ac:dyDescent="0.25">
      <c r="B456" s="41" t="s">
        <v>34</v>
      </c>
      <c r="C456" s="32" t="s">
        <v>37</v>
      </c>
      <c r="D456" s="32"/>
      <c r="E456" s="33"/>
      <c r="F456" s="39"/>
      <c r="G456" s="39"/>
      <c r="H456" s="39"/>
      <c r="I456" s="39"/>
      <c r="J456" s="39"/>
      <c r="K456" s="33"/>
      <c r="L456" s="204"/>
    </row>
    <row r="457" spans="2:12" ht="14.25" customHeight="1" x14ac:dyDescent="0.25">
      <c r="B457" s="41" t="s">
        <v>32</v>
      </c>
      <c r="C457" s="33" t="s">
        <v>35</v>
      </c>
      <c r="D457" s="32"/>
      <c r="E457" s="33">
        <f>E458+E466+E467+E469+E470+E471+E475+E476+E477+E479</f>
        <v>35400.660000000003</v>
      </c>
      <c r="F457" s="39"/>
      <c r="G457" s="39"/>
      <c r="H457" s="39"/>
      <c r="I457" s="39"/>
      <c r="J457" s="39"/>
      <c r="K457" s="33">
        <f t="shared" si="1"/>
        <v>35400.660000000003</v>
      </c>
      <c r="L457" s="204"/>
    </row>
    <row r="458" spans="2:12" ht="14.25" customHeight="1" x14ac:dyDescent="0.25">
      <c r="B458" s="41" t="s">
        <v>30</v>
      </c>
      <c r="C458" s="32" t="s">
        <v>33</v>
      </c>
      <c r="D458" s="32"/>
      <c r="E458" s="33">
        <f>SUM(E459:E464)</f>
        <v>6134.59</v>
      </c>
      <c r="F458" s="39"/>
      <c r="G458" s="39"/>
      <c r="H458" s="39"/>
      <c r="I458" s="39"/>
      <c r="J458" s="39"/>
      <c r="K458" s="33"/>
      <c r="L458" s="204"/>
    </row>
    <row r="459" spans="2:12" ht="14.25" customHeight="1" x14ac:dyDescent="0.25">
      <c r="B459" s="130" t="s">
        <v>466</v>
      </c>
      <c r="C459" s="32" t="s">
        <v>33</v>
      </c>
      <c r="D459" s="128">
        <v>60120913</v>
      </c>
      <c r="E459" s="124">
        <v>4319.76</v>
      </c>
      <c r="F459" s="39"/>
      <c r="G459" s="39"/>
      <c r="H459" s="39"/>
      <c r="I459" s="39"/>
      <c r="J459" s="39"/>
      <c r="K459" s="33"/>
      <c r="L459" s="204"/>
    </row>
    <row r="460" spans="2:12" ht="14.25" customHeight="1" x14ac:dyDescent="0.25">
      <c r="B460" s="130" t="s">
        <v>467</v>
      </c>
      <c r="C460" s="32" t="s">
        <v>33</v>
      </c>
      <c r="D460" s="32">
        <v>60120914</v>
      </c>
      <c r="E460" s="124">
        <v>170.87</v>
      </c>
      <c r="F460" s="39"/>
      <c r="G460" s="39"/>
      <c r="H460" s="39"/>
      <c r="I460" s="39"/>
      <c r="J460" s="39"/>
      <c r="K460" s="33"/>
      <c r="L460" s="204"/>
    </row>
    <row r="461" spans="2:12" ht="14.25" customHeight="1" x14ac:dyDescent="0.25">
      <c r="B461" s="130" t="s">
        <v>468</v>
      </c>
      <c r="C461" s="32" t="s">
        <v>33</v>
      </c>
      <c r="D461" s="129">
        <v>6011131</v>
      </c>
      <c r="E461" s="124">
        <v>400</v>
      </c>
      <c r="F461" s="39"/>
      <c r="G461" s="39"/>
      <c r="H461" s="39"/>
      <c r="I461" s="39"/>
      <c r="J461" s="39"/>
      <c r="K461" s="33"/>
      <c r="L461" s="204"/>
    </row>
    <row r="462" spans="2:12" ht="14.25" customHeight="1" x14ac:dyDescent="0.25">
      <c r="B462" s="130" t="s">
        <v>469</v>
      </c>
      <c r="C462" s="32" t="s">
        <v>33</v>
      </c>
      <c r="D462" s="129">
        <v>6011132</v>
      </c>
      <c r="E462" s="124">
        <v>692.18</v>
      </c>
      <c r="F462" s="39"/>
      <c r="G462" s="39"/>
      <c r="H462" s="39"/>
      <c r="I462" s="39"/>
      <c r="J462" s="39"/>
      <c r="K462" s="33"/>
      <c r="L462" s="204"/>
    </row>
    <row r="463" spans="2:12" ht="14.25" customHeight="1" x14ac:dyDescent="0.25">
      <c r="B463" s="130" t="s">
        <v>470</v>
      </c>
      <c r="C463" s="32" t="s">
        <v>33</v>
      </c>
      <c r="D463" s="129">
        <v>6011133</v>
      </c>
      <c r="E463" s="124">
        <v>490.61</v>
      </c>
      <c r="F463" s="39"/>
      <c r="G463" s="39"/>
      <c r="H463" s="39"/>
      <c r="I463" s="39"/>
      <c r="J463" s="39"/>
      <c r="K463" s="33"/>
      <c r="L463" s="204"/>
    </row>
    <row r="464" spans="2:12" ht="14.25" customHeight="1" x14ac:dyDescent="0.25">
      <c r="B464" s="130" t="s">
        <v>666</v>
      </c>
      <c r="C464" s="32" t="s">
        <v>33</v>
      </c>
      <c r="D464" s="128">
        <v>61111811</v>
      </c>
      <c r="E464" s="124">
        <v>61.17</v>
      </c>
      <c r="F464" s="39"/>
      <c r="G464" s="39"/>
      <c r="H464" s="39"/>
      <c r="I464" s="39"/>
      <c r="J464" s="39"/>
      <c r="K464" s="33"/>
      <c r="L464" s="204"/>
    </row>
    <row r="465" spans="2:12" ht="13.2" x14ac:dyDescent="0.25">
      <c r="B465" s="41" t="s">
        <v>28</v>
      </c>
      <c r="C465" s="32" t="s">
        <v>31</v>
      </c>
      <c r="D465" s="32"/>
      <c r="E465" s="33"/>
      <c r="F465" s="39"/>
      <c r="G465" s="39"/>
      <c r="H465" s="39"/>
      <c r="I465" s="39"/>
      <c r="J465" s="39"/>
      <c r="K465" s="33"/>
      <c r="L465" s="204"/>
    </row>
    <row r="466" spans="2:12" ht="13.2" x14ac:dyDescent="0.25">
      <c r="B466" s="41" t="s">
        <v>27</v>
      </c>
      <c r="C466" s="114" t="s">
        <v>29</v>
      </c>
      <c r="D466" s="129">
        <v>61111953</v>
      </c>
      <c r="E466" s="33">
        <v>1300</v>
      </c>
      <c r="F466" s="39"/>
      <c r="G466" s="39"/>
      <c r="H466" s="39"/>
      <c r="I466" s="39"/>
      <c r="J466" s="39"/>
      <c r="K466" s="33"/>
      <c r="L466" s="204"/>
    </row>
    <row r="467" spans="2:12" ht="13.2" x14ac:dyDescent="0.25">
      <c r="B467" s="41" t="s">
        <v>25</v>
      </c>
      <c r="C467" s="32" t="s">
        <v>401</v>
      </c>
      <c r="D467" s="129">
        <v>611119530</v>
      </c>
      <c r="E467" s="33">
        <v>800</v>
      </c>
      <c r="F467" s="39"/>
      <c r="G467" s="39"/>
      <c r="H467" s="39"/>
      <c r="I467" s="39"/>
      <c r="J467" s="39"/>
      <c r="K467" s="33"/>
      <c r="L467" s="204"/>
    </row>
    <row r="468" spans="2:12" ht="13.2" x14ac:dyDescent="0.25">
      <c r="B468" s="41" t="s">
        <v>23</v>
      </c>
      <c r="C468" s="32" t="s">
        <v>26</v>
      </c>
      <c r="D468" s="32"/>
      <c r="E468" s="33"/>
      <c r="F468" s="39"/>
      <c r="G468" s="39"/>
      <c r="H468" s="39"/>
      <c r="I468" s="39"/>
      <c r="J468" s="39"/>
      <c r="K468" s="33"/>
      <c r="L468" s="204"/>
    </row>
    <row r="469" spans="2:12" ht="13.2" x14ac:dyDescent="0.25">
      <c r="B469" s="41" t="s">
        <v>21</v>
      </c>
      <c r="C469" s="32" t="s">
        <v>24</v>
      </c>
      <c r="D469" s="129">
        <v>610061</v>
      </c>
      <c r="E469" s="33">
        <v>-423.87</v>
      </c>
      <c r="F469" s="39"/>
      <c r="G469" s="39"/>
      <c r="H469" s="39"/>
      <c r="I469" s="39"/>
      <c r="J469" s="39"/>
      <c r="K469" s="33"/>
      <c r="L469" s="204"/>
    </row>
    <row r="470" spans="2:12" ht="13.2" x14ac:dyDescent="0.25">
      <c r="B470" s="41" t="s">
        <v>19</v>
      </c>
      <c r="C470" s="32" t="s">
        <v>22</v>
      </c>
      <c r="D470" s="129">
        <v>61111952</v>
      </c>
      <c r="E470" s="33">
        <v>3399</v>
      </c>
      <c r="F470" s="39"/>
      <c r="G470" s="39"/>
      <c r="H470" s="39"/>
      <c r="I470" s="39"/>
      <c r="J470" s="39"/>
      <c r="K470" s="33"/>
      <c r="L470" s="204"/>
    </row>
    <row r="471" spans="2:12" ht="13.2" x14ac:dyDescent="0.25">
      <c r="B471" s="41" t="s">
        <v>17</v>
      </c>
      <c r="C471" s="32" t="s">
        <v>20</v>
      </c>
      <c r="D471" s="32"/>
      <c r="E471" s="33">
        <f>SUM(E472:E473)</f>
        <v>2848.9</v>
      </c>
      <c r="F471" s="39"/>
      <c r="G471" s="39"/>
      <c r="H471" s="39"/>
      <c r="I471" s="39"/>
      <c r="J471" s="39"/>
      <c r="K471" s="33"/>
      <c r="L471" s="204"/>
    </row>
    <row r="472" spans="2:12" ht="13.2" x14ac:dyDescent="0.25">
      <c r="B472" s="130" t="s">
        <v>554</v>
      </c>
      <c r="C472" s="32" t="s">
        <v>20</v>
      </c>
      <c r="D472" s="129">
        <v>6211</v>
      </c>
      <c r="E472" s="124">
        <v>0.28999999999999998</v>
      </c>
      <c r="F472" s="39"/>
      <c r="G472" s="39"/>
      <c r="H472" s="39"/>
      <c r="I472" s="39"/>
      <c r="J472" s="39"/>
      <c r="K472" s="33"/>
      <c r="L472" s="204"/>
    </row>
    <row r="473" spans="2:12" ht="13.2" x14ac:dyDescent="0.25">
      <c r="B473" s="130" t="s">
        <v>555</v>
      </c>
      <c r="C473" s="32" t="s">
        <v>20</v>
      </c>
      <c r="D473" s="129">
        <v>6133</v>
      </c>
      <c r="E473" s="124">
        <v>2848.61</v>
      </c>
      <c r="F473" s="39"/>
      <c r="G473" s="39"/>
      <c r="H473" s="39"/>
      <c r="I473" s="39"/>
      <c r="J473" s="39"/>
      <c r="K473" s="33"/>
      <c r="L473" s="204"/>
    </row>
    <row r="474" spans="2:12" ht="13.2" x14ac:dyDescent="0.25">
      <c r="B474" s="41" t="s">
        <v>15</v>
      </c>
      <c r="C474" s="32" t="s">
        <v>18</v>
      </c>
      <c r="D474" s="32"/>
      <c r="E474" s="33"/>
      <c r="F474" s="39"/>
      <c r="G474" s="39"/>
      <c r="H474" s="39"/>
      <c r="I474" s="39"/>
      <c r="J474" s="39"/>
      <c r="K474" s="33"/>
      <c r="L474" s="204"/>
    </row>
    <row r="475" spans="2:12" ht="13.2" x14ac:dyDescent="0.25">
      <c r="B475" s="41" t="s">
        <v>13</v>
      </c>
      <c r="C475" s="32" t="s">
        <v>16</v>
      </c>
      <c r="D475" s="129">
        <v>61111820</v>
      </c>
      <c r="E475" s="33">
        <v>300</v>
      </c>
      <c r="F475" s="39"/>
      <c r="G475" s="39"/>
      <c r="H475" s="39"/>
      <c r="I475" s="39"/>
      <c r="J475" s="39"/>
      <c r="K475" s="33"/>
      <c r="L475" s="204"/>
    </row>
    <row r="476" spans="2:12" ht="13.2" x14ac:dyDescent="0.25">
      <c r="B476" s="41" t="s">
        <v>11</v>
      </c>
      <c r="C476" s="32" t="s">
        <v>14</v>
      </c>
      <c r="D476" s="129">
        <v>61121</v>
      </c>
      <c r="E476" s="33">
        <v>-14779.08</v>
      </c>
      <c r="F476" s="39"/>
      <c r="G476" s="39"/>
      <c r="H476" s="39"/>
      <c r="I476" s="39"/>
      <c r="J476" s="39"/>
      <c r="K476" s="33"/>
      <c r="L476" s="204"/>
    </row>
    <row r="477" spans="2:12" ht="13.2" x14ac:dyDescent="0.25">
      <c r="B477" s="41" t="s">
        <v>620</v>
      </c>
      <c r="C477" s="32" t="s">
        <v>12</v>
      </c>
      <c r="D477" s="129">
        <v>631</v>
      </c>
      <c r="E477" s="172">
        <v>1601.46</v>
      </c>
      <c r="F477" s="39"/>
      <c r="G477" s="39"/>
      <c r="H477" s="39"/>
      <c r="I477" s="39"/>
      <c r="J477" s="39"/>
      <c r="K477" s="33"/>
      <c r="L477" s="207"/>
    </row>
    <row r="478" spans="2:12" ht="13.2" x14ac:dyDescent="0.25">
      <c r="B478" s="41" t="s">
        <v>618</v>
      </c>
      <c r="C478" s="32" t="s">
        <v>10</v>
      </c>
      <c r="D478" s="129"/>
      <c r="E478" s="172"/>
      <c r="F478" s="39"/>
      <c r="G478" s="39"/>
      <c r="H478" s="39"/>
      <c r="I478" s="39"/>
      <c r="J478" s="39"/>
      <c r="K478" s="33"/>
      <c r="L478" s="183"/>
    </row>
    <row r="479" spans="2:12" ht="39.6" x14ac:dyDescent="0.25">
      <c r="B479" s="41" t="s">
        <v>619</v>
      </c>
      <c r="C479" s="41" t="s">
        <v>621</v>
      </c>
      <c r="D479" s="129"/>
      <c r="E479" s="172">
        <f>SUM(E480:E500)</f>
        <v>34219.660000000003</v>
      </c>
      <c r="F479" s="39"/>
      <c r="G479" s="39"/>
      <c r="H479" s="39"/>
      <c r="I479" s="39"/>
      <c r="J479" s="39"/>
      <c r="K479" s="33"/>
      <c r="L479" s="183"/>
    </row>
    <row r="480" spans="2:12" ht="13.2" x14ac:dyDescent="0.25">
      <c r="B480" s="130" t="s">
        <v>589</v>
      </c>
      <c r="C480" s="32" t="s">
        <v>753</v>
      </c>
      <c r="D480" s="129">
        <v>6000111</v>
      </c>
      <c r="E480" s="124">
        <v>25.51</v>
      </c>
      <c r="F480" s="39"/>
      <c r="G480" s="39"/>
      <c r="H480" s="39"/>
      <c r="I480" s="39"/>
      <c r="J480" s="39"/>
      <c r="K480" s="33"/>
      <c r="L480" s="183"/>
    </row>
    <row r="481" spans="2:12" ht="13.2" x14ac:dyDescent="0.25">
      <c r="B481" s="130" t="s">
        <v>590</v>
      </c>
      <c r="C481" s="32" t="s">
        <v>753</v>
      </c>
      <c r="D481" s="129">
        <v>60003071</v>
      </c>
      <c r="E481" s="124">
        <v>619.04</v>
      </c>
      <c r="F481" s="39"/>
      <c r="G481" s="39"/>
      <c r="H481" s="39"/>
      <c r="I481" s="39"/>
      <c r="J481" s="39"/>
      <c r="K481" s="33"/>
      <c r="L481" s="183"/>
    </row>
    <row r="482" spans="2:12" ht="13.2" x14ac:dyDescent="0.25">
      <c r="B482" s="130" t="s">
        <v>734</v>
      </c>
      <c r="C482" s="32" t="s">
        <v>753</v>
      </c>
      <c r="D482" s="129">
        <v>60111420</v>
      </c>
      <c r="E482" s="124">
        <v>10383.41</v>
      </c>
      <c r="F482" s="39"/>
      <c r="G482" s="39"/>
      <c r="H482" s="39"/>
      <c r="I482" s="39"/>
      <c r="J482" s="39"/>
      <c r="K482" s="33"/>
      <c r="L482" s="183"/>
    </row>
    <row r="483" spans="2:12" ht="13.2" x14ac:dyDescent="0.25">
      <c r="B483" s="130" t="s">
        <v>735</v>
      </c>
      <c r="C483" s="32" t="s">
        <v>753</v>
      </c>
      <c r="D483" s="129">
        <v>60111422</v>
      </c>
      <c r="E483" s="124">
        <v>4805.07</v>
      </c>
      <c r="F483" s="39"/>
      <c r="G483" s="39"/>
      <c r="H483" s="39"/>
      <c r="I483" s="39"/>
      <c r="J483" s="39"/>
      <c r="K483" s="33"/>
      <c r="L483" s="183"/>
    </row>
    <row r="484" spans="2:12" ht="13.2" x14ac:dyDescent="0.25">
      <c r="B484" s="130" t="s">
        <v>736</v>
      </c>
      <c r="C484" s="32" t="s">
        <v>753</v>
      </c>
      <c r="D484" s="129">
        <v>60120950</v>
      </c>
      <c r="E484" s="124">
        <v>5510.81</v>
      </c>
      <c r="F484" s="39"/>
      <c r="G484" s="39"/>
      <c r="H484" s="39"/>
      <c r="I484" s="39"/>
      <c r="J484" s="39"/>
      <c r="K484" s="33"/>
      <c r="L484" s="183"/>
    </row>
    <row r="485" spans="2:12" ht="13.2" x14ac:dyDescent="0.25">
      <c r="B485" s="130" t="s">
        <v>737</v>
      </c>
      <c r="C485" s="32" t="s">
        <v>753</v>
      </c>
      <c r="D485" s="129">
        <v>60201140</v>
      </c>
      <c r="E485" s="124">
        <v>813.9</v>
      </c>
      <c r="F485" s="39"/>
      <c r="G485" s="39"/>
      <c r="H485" s="39"/>
      <c r="I485" s="39"/>
      <c r="J485" s="39"/>
      <c r="K485" s="33"/>
      <c r="L485" s="183"/>
    </row>
    <row r="486" spans="2:12" ht="13.2" x14ac:dyDescent="0.25">
      <c r="B486" s="130" t="s">
        <v>738</v>
      </c>
      <c r="C486" s="32" t="s">
        <v>753</v>
      </c>
      <c r="D486" s="129">
        <v>603001150</v>
      </c>
      <c r="E486" s="124">
        <v>1041.75</v>
      </c>
      <c r="F486" s="39"/>
      <c r="G486" s="39"/>
      <c r="H486" s="39"/>
      <c r="I486" s="39"/>
      <c r="J486" s="39"/>
      <c r="K486" s="33"/>
      <c r="L486" s="183"/>
    </row>
    <row r="487" spans="2:12" ht="13.2" x14ac:dyDescent="0.25">
      <c r="B487" s="130" t="s">
        <v>739</v>
      </c>
      <c r="C487" s="32" t="s">
        <v>753</v>
      </c>
      <c r="D487" s="129">
        <v>604001140</v>
      </c>
      <c r="E487" s="124">
        <v>1118.9000000000001</v>
      </c>
      <c r="F487" s="39"/>
      <c r="G487" s="39"/>
      <c r="H487" s="39"/>
      <c r="I487" s="39"/>
      <c r="J487" s="39"/>
      <c r="K487" s="33"/>
      <c r="L487" s="183"/>
    </row>
    <row r="488" spans="2:12" ht="13.2" x14ac:dyDescent="0.25">
      <c r="B488" s="130" t="s">
        <v>740</v>
      </c>
      <c r="C488" s="32" t="s">
        <v>753</v>
      </c>
      <c r="D488" s="129">
        <v>605001140</v>
      </c>
      <c r="E488" s="124">
        <v>1371.98</v>
      </c>
      <c r="F488" s="39"/>
      <c r="G488" s="39"/>
      <c r="H488" s="39"/>
      <c r="I488" s="39"/>
      <c r="J488" s="39"/>
      <c r="K488" s="33"/>
      <c r="L488" s="183"/>
    </row>
    <row r="489" spans="2:12" ht="13.2" x14ac:dyDescent="0.25">
      <c r="B489" s="130" t="s">
        <v>741</v>
      </c>
      <c r="C489" s="32" t="s">
        <v>753</v>
      </c>
      <c r="D489" s="129">
        <v>606309</v>
      </c>
      <c r="E489" s="124">
        <v>19.760000000000002</v>
      </c>
      <c r="F489" s="39"/>
      <c r="G489" s="39"/>
      <c r="H489" s="39"/>
      <c r="I489" s="39"/>
      <c r="J489" s="39"/>
      <c r="K489" s="33"/>
      <c r="L489" s="183"/>
    </row>
    <row r="490" spans="2:12" ht="13.2" x14ac:dyDescent="0.25">
      <c r="B490" s="130" t="s">
        <v>742</v>
      </c>
      <c r="C490" s="32" t="s">
        <v>753</v>
      </c>
      <c r="D490" s="129">
        <v>60701102</v>
      </c>
      <c r="E490" s="124">
        <v>418.15</v>
      </c>
      <c r="F490" s="39"/>
      <c r="G490" s="39"/>
      <c r="H490" s="39"/>
      <c r="I490" s="39"/>
      <c r="J490" s="39"/>
      <c r="K490" s="33"/>
      <c r="L490" s="183"/>
    </row>
    <row r="491" spans="2:12" ht="13.2" x14ac:dyDescent="0.25">
      <c r="B491" s="130" t="s">
        <v>743</v>
      </c>
      <c r="C491" s="32" t="s">
        <v>753</v>
      </c>
      <c r="D491" s="129">
        <v>6070112</v>
      </c>
      <c r="E491" s="124">
        <v>-1110</v>
      </c>
      <c r="F491" s="39"/>
      <c r="G491" s="39"/>
      <c r="H491" s="39"/>
      <c r="I491" s="39"/>
      <c r="J491" s="39"/>
      <c r="K491" s="33"/>
      <c r="L491" s="183"/>
    </row>
    <row r="492" spans="2:12" ht="13.2" x14ac:dyDescent="0.25">
      <c r="B492" s="130" t="s">
        <v>744</v>
      </c>
      <c r="C492" s="32" t="s">
        <v>753</v>
      </c>
      <c r="D492" s="129">
        <v>6100950</v>
      </c>
      <c r="E492" s="124">
        <v>15.2</v>
      </c>
      <c r="F492" s="39"/>
      <c r="G492" s="39"/>
      <c r="H492" s="39"/>
      <c r="I492" s="39"/>
      <c r="J492" s="39"/>
      <c r="K492" s="33"/>
      <c r="L492" s="183"/>
    </row>
    <row r="493" spans="2:12" ht="13.2" x14ac:dyDescent="0.25">
      <c r="B493" s="130" t="s">
        <v>745</v>
      </c>
      <c r="C493" s="32" t="s">
        <v>753</v>
      </c>
      <c r="D493" s="129">
        <v>6116123</v>
      </c>
      <c r="E493" s="124">
        <v>650.85</v>
      </c>
      <c r="F493" s="39"/>
      <c r="G493" s="39"/>
      <c r="H493" s="39"/>
      <c r="I493" s="39"/>
      <c r="J493" s="39"/>
      <c r="K493" s="33"/>
      <c r="L493" s="183"/>
    </row>
    <row r="494" spans="2:12" ht="13.2" x14ac:dyDescent="0.25">
      <c r="B494" s="130" t="s">
        <v>746</v>
      </c>
      <c r="C494" s="32" t="s">
        <v>753</v>
      </c>
      <c r="D494" s="129">
        <v>651</v>
      </c>
      <c r="E494" s="124">
        <v>6842</v>
      </c>
      <c r="F494" s="39"/>
      <c r="G494" s="39"/>
      <c r="H494" s="39"/>
      <c r="I494" s="39"/>
      <c r="J494" s="39"/>
      <c r="K494" s="33"/>
      <c r="L494" s="183"/>
    </row>
    <row r="495" spans="2:12" ht="13.2" x14ac:dyDescent="0.25">
      <c r="B495" s="130" t="s">
        <v>747</v>
      </c>
      <c r="C495" s="32" t="s">
        <v>753</v>
      </c>
      <c r="D495" s="129">
        <v>654</v>
      </c>
      <c r="E495" s="124">
        <v>-1550</v>
      </c>
      <c r="F495" s="39"/>
      <c r="G495" s="39"/>
      <c r="H495" s="39"/>
      <c r="I495" s="39"/>
      <c r="J495" s="39"/>
      <c r="K495" s="33"/>
      <c r="L495" s="183"/>
    </row>
    <row r="496" spans="2:12" ht="13.2" x14ac:dyDescent="0.25">
      <c r="B496" s="130" t="s">
        <v>748</v>
      </c>
      <c r="C496" s="32" t="s">
        <v>753</v>
      </c>
      <c r="D496" s="129">
        <v>6011080</v>
      </c>
      <c r="E496" s="124">
        <v>2439.36</v>
      </c>
      <c r="F496" s="39"/>
      <c r="G496" s="39"/>
      <c r="H496" s="39"/>
      <c r="I496" s="39"/>
      <c r="J496" s="39"/>
      <c r="K496" s="33"/>
      <c r="L496" s="183"/>
    </row>
    <row r="497" spans="2:12" ht="13.2" x14ac:dyDescent="0.25">
      <c r="B497" s="130" t="s">
        <v>749</v>
      </c>
      <c r="C497" s="32" t="s">
        <v>753</v>
      </c>
      <c r="D497" s="129">
        <v>60201080</v>
      </c>
      <c r="E497" s="124">
        <v>567.75</v>
      </c>
      <c r="F497" s="39"/>
      <c r="G497" s="39"/>
      <c r="H497" s="39"/>
      <c r="I497" s="39"/>
      <c r="J497" s="39"/>
      <c r="K497" s="33"/>
      <c r="L497" s="183"/>
    </row>
    <row r="498" spans="2:12" ht="13.2" x14ac:dyDescent="0.25">
      <c r="B498" s="130" t="s">
        <v>750</v>
      </c>
      <c r="C498" s="32" t="s">
        <v>753</v>
      </c>
      <c r="D498" s="129">
        <v>603001080</v>
      </c>
      <c r="E498" s="124">
        <v>160.27000000000001</v>
      </c>
      <c r="F498" s="39"/>
      <c r="G498" s="39"/>
      <c r="H498" s="39"/>
      <c r="I498" s="39"/>
      <c r="J498" s="39"/>
      <c r="K498" s="33"/>
      <c r="L498" s="183"/>
    </row>
    <row r="499" spans="2:12" ht="13.2" x14ac:dyDescent="0.25">
      <c r="B499" s="130" t="s">
        <v>751</v>
      </c>
      <c r="C499" s="32" t="s">
        <v>753</v>
      </c>
      <c r="D499" s="129">
        <v>604001080</v>
      </c>
      <c r="E499" s="124">
        <v>52.55</v>
      </c>
      <c r="F499" s="39"/>
      <c r="G499" s="39"/>
      <c r="H499" s="39"/>
      <c r="I499" s="39"/>
      <c r="J499" s="39"/>
      <c r="K499" s="33"/>
      <c r="L499" s="183"/>
    </row>
    <row r="500" spans="2:12" ht="13.2" x14ac:dyDescent="0.25">
      <c r="B500" s="130" t="s">
        <v>752</v>
      </c>
      <c r="C500" s="32" t="s">
        <v>753</v>
      </c>
      <c r="D500" s="129">
        <v>605001070</v>
      </c>
      <c r="E500" s="124">
        <v>23.4</v>
      </c>
      <c r="F500" s="39"/>
      <c r="G500" s="39"/>
      <c r="H500" s="39"/>
      <c r="I500" s="39"/>
      <c r="J500" s="39"/>
      <c r="K500" s="33"/>
      <c r="L500" s="183"/>
    </row>
    <row r="501" spans="2:12" ht="13.2" x14ac:dyDescent="0.25">
      <c r="B501" s="34"/>
      <c r="C501" s="35" t="s">
        <v>4</v>
      </c>
      <c r="D501" s="31" t="s">
        <v>7</v>
      </c>
      <c r="E501" s="189">
        <f>E8+E11+E31+E44+E55+E58+E65+E172+E252+E372+E389+E399+E425+E454+E457</f>
        <v>3078890</v>
      </c>
      <c r="F501" s="44">
        <f>+SUM(F8:F477)</f>
        <v>0</v>
      </c>
      <c r="G501" s="44">
        <f>+SUM(G8:G477)</f>
        <v>0</v>
      </c>
      <c r="H501" s="44">
        <f>+SUM(H8:H477)</f>
        <v>0</v>
      </c>
      <c r="I501" s="44">
        <f>+SUM(I8:I477)</f>
        <v>0</v>
      </c>
      <c r="J501" s="44">
        <f>+SUM(J8:J477)</f>
        <v>0</v>
      </c>
      <c r="K501" s="44">
        <f>+SUM(K8:K500)</f>
        <v>3078890</v>
      </c>
      <c r="L501" s="31" t="s">
        <v>7</v>
      </c>
    </row>
    <row r="502" spans="2:12" s="8" customFormat="1" ht="10.199999999999999" x14ac:dyDescent="0.2">
      <c r="B502" s="45"/>
      <c r="D502" s="21"/>
      <c r="E502" s="45"/>
      <c r="F502" s="45"/>
      <c r="G502" s="45"/>
      <c r="H502" s="45"/>
      <c r="I502" s="45"/>
      <c r="J502" s="45"/>
      <c r="K502" s="45"/>
      <c r="L502" s="45"/>
    </row>
    <row r="503" spans="2:12" s="8" customFormat="1" ht="10.199999999999999" x14ac:dyDescent="0.2">
      <c r="B503" s="45"/>
      <c r="D503" s="21"/>
      <c r="E503" s="45"/>
      <c r="F503" s="45"/>
      <c r="G503" s="45"/>
      <c r="H503" s="45"/>
      <c r="I503" s="45"/>
      <c r="J503" s="45"/>
      <c r="K503" s="45"/>
      <c r="L503" s="45"/>
    </row>
    <row r="504" spans="2:12" s="8" customFormat="1" ht="13.2" x14ac:dyDescent="0.25">
      <c r="B504" s="53" t="s">
        <v>267</v>
      </c>
      <c r="C504" s="21"/>
      <c r="D504" s="54"/>
      <c r="E504" s="55"/>
      <c r="F504" s="55"/>
      <c r="G504" s="55"/>
      <c r="H504" s="55"/>
      <c r="I504" s="55"/>
      <c r="J504" s="55"/>
      <c r="K504" s="46"/>
      <c r="L504" s="47"/>
    </row>
    <row r="505" spans="2:12" s="8" customFormat="1" ht="13.2" x14ac:dyDescent="0.25">
      <c r="B505" s="24" t="s">
        <v>0</v>
      </c>
      <c r="C505" s="21"/>
      <c r="D505" s="25"/>
      <c r="E505" s="57"/>
      <c r="F505" s="57"/>
      <c r="G505" s="57"/>
      <c r="H505" s="57"/>
      <c r="I505" s="57"/>
      <c r="J505" s="57"/>
      <c r="K505" s="48"/>
      <c r="L505" s="49"/>
    </row>
    <row r="506" spans="2:12" s="8" customFormat="1" ht="13.2" x14ac:dyDescent="0.25">
      <c r="B506" s="24" t="s">
        <v>1</v>
      </c>
      <c r="C506" s="23" t="s">
        <v>268</v>
      </c>
      <c r="D506" s="25"/>
      <c r="E506" s="57"/>
      <c r="F506" s="57"/>
      <c r="G506" s="57"/>
      <c r="H506" s="57"/>
      <c r="I506" s="57"/>
      <c r="J506" s="57"/>
      <c r="K506" s="48"/>
      <c r="L506" s="49"/>
    </row>
    <row r="507" spans="2:12" s="8" customFormat="1" ht="13.2" x14ac:dyDescent="0.25">
      <c r="B507" s="24" t="s">
        <v>2</v>
      </c>
      <c r="C507" s="25" t="s">
        <v>347</v>
      </c>
      <c r="D507" s="25"/>
      <c r="E507" s="57"/>
      <c r="F507" s="57"/>
      <c r="G507" s="57"/>
      <c r="H507" s="57"/>
      <c r="I507" s="57"/>
      <c r="J507" s="57"/>
      <c r="K507" s="48"/>
      <c r="L507" s="49"/>
    </row>
    <row r="508" spans="2:12" s="8" customFormat="1" ht="13.2" x14ac:dyDescent="0.25">
      <c r="B508" s="24"/>
      <c r="C508" s="25" t="s">
        <v>348</v>
      </c>
      <c r="D508" s="25"/>
      <c r="E508" s="57"/>
      <c r="F508" s="57"/>
      <c r="G508" s="57"/>
      <c r="H508" s="57"/>
      <c r="I508" s="57"/>
      <c r="J508" s="57"/>
      <c r="K508" s="48"/>
      <c r="L508" s="49"/>
    </row>
    <row r="509" spans="2:12" s="8" customFormat="1" ht="13.2" x14ac:dyDescent="0.25">
      <c r="B509" s="24" t="s">
        <v>3</v>
      </c>
      <c r="C509" s="37" t="s">
        <v>445</v>
      </c>
      <c r="D509" s="25"/>
      <c r="E509" s="57"/>
      <c r="F509" s="57"/>
      <c r="G509" s="57"/>
      <c r="H509" s="57"/>
      <c r="I509" s="57"/>
      <c r="J509" s="57"/>
      <c r="K509" s="48"/>
      <c r="L509" s="49"/>
    </row>
    <row r="510" spans="2:12" s="8" customFormat="1" ht="13.2" x14ac:dyDescent="0.25">
      <c r="B510" s="24" t="s">
        <v>6</v>
      </c>
      <c r="C510" s="37" t="s">
        <v>421</v>
      </c>
      <c r="D510" s="25"/>
      <c r="E510" s="57"/>
      <c r="F510" s="57"/>
      <c r="G510" s="57"/>
      <c r="H510" s="57"/>
      <c r="I510" s="57"/>
      <c r="J510" s="57"/>
      <c r="K510" s="48"/>
      <c r="L510" s="49"/>
    </row>
    <row r="511" spans="2:12" s="8" customFormat="1" ht="13.2" x14ac:dyDescent="0.25">
      <c r="B511" s="24"/>
      <c r="C511" s="37" t="s">
        <v>422</v>
      </c>
      <c r="D511" s="25"/>
      <c r="E511" s="57"/>
      <c r="F511" s="57"/>
      <c r="G511" s="57"/>
      <c r="H511" s="57"/>
      <c r="I511" s="57"/>
      <c r="J511" s="57"/>
      <c r="K511" s="48"/>
      <c r="L511" s="49"/>
    </row>
    <row r="512" spans="2:12" s="8" customFormat="1" ht="13.2" x14ac:dyDescent="0.25">
      <c r="B512" s="24"/>
      <c r="C512" s="37" t="s">
        <v>391</v>
      </c>
      <c r="D512" s="25"/>
      <c r="E512" s="57"/>
      <c r="F512" s="57"/>
      <c r="G512" s="57"/>
      <c r="H512" s="57"/>
      <c r="I512" s="57"/>
      <c r="J512" s="57"/>
      <c r="K512" s="48"/>
      <c r="L512" s="49"/>
    </row>
    <row r="513" spans="2:12" s="8" customFormat="1" ht="13.2" x14ac:dyDescent="0.25">
      <c r="B513" s="24"/>
      <c r="C513" s="87" t="s">
        <v>349</v>
      </c>
      <c r="D513" s="25"/>
      <c r="E513" s="57"/>
      <c r="F513" s="57"/>
      <c r="G513" s="57"/>
      <c r="H513" s="57"/>
      <c r="I513" s="57"/>
      <c r="J513" s="57"/>
      <c r="K513" s="48"/>
      <c r="L513" s="49"/>
    </row>
    <row r="514" spans="2:12" s="8" customFormat="1" ht="13.2" x14ac:dyDescent="0.25">
      <c r="B514" s="24"/>
      <c r="C514" s="87" t="s">
        <v>423</v>
      </c>
      <c r="D514" s="25"/>
      <c r="E514" s="57"/>
      <c r="F514" s="57"/>
      <c r="G514" s="57"/>
      <c r="H514" s="57"/>
      <c r="I514" s="57"/>
      <c r="J514" s="57"/>
      <c r="K514" s="48"/>
      <c r="L514" s="49"/>
    </row>
    <row r="515" spans="2:12" s="8" customFormat="1" ht="13.2" x14ac:dyDescent="0.25">
      <c r="B515" s="24"/>
      <c r="C515" s="37" t="s">
        <v>282</v>
      </c>
      <c r="D515" s="25"/>
      <c r="E515" s="57"/>
      <c r="F515" s="57"/>
      <c r="G515" s="57"/>
      <c r="H515" s="57"/>
      <c r="I515" s="57"/>
      <c r="J515" s="57"/>
      <c r="K515" s="48"/>
      <c r="L515" s="49"/>
    </row>
    <row r="516" spans="2:12" s="8" customFormat="1" ht="13.2" x14ac:dyDescent="0.25">
      <c r="B516" s="24" t="s">
        <v>8</v>
      </c>
      <c r="C516" s="37" t="s">
        <v>345</v>
      </c>
      <c r="D516" s="25"/>
      <c r="E516" s="57"/>
      <c r="F516" s="57"/>
      <c r="G516" s="57"/>
      <c r="H516" s="57"/>
      <c r="I516" s="57"/>
      <c r="J516" s="57"/>
      <c r="K516" s="48"/>
      <c r="L516" s="49"/>
    </row>
    <row r="517" spans="2:12" s="8" customFormat="1" ht="13.2" x14ac:dyDescent="0.25">
      <c r="B517" s="24" t="s">
        <v>226</v>
      </c>
      <c r="C517" s="37" t="s">
        <v>273</v>
      </c>
      <c r="D517" s="25"/>
      <c r="E517" s="57"/>
      <c r="F517" s="57"/>
      <c r="G517" s="57"/>
      <c r="H517" s="57"/>
      <c r="I517" s="57"/>
      <c r="J517" s="57"/>
      <c r="K517" s="48"/>
      <c r="L517" s="49"/>
    </row>
    <row r="518" spans="2:12" s="8" customFormat="1" ht="13.2" x14ac:dyDescent="0.25">
      <c r="B518" s="24" t="s">
        <v>225</v>
      </c>
      <c r="C518" s="37" t="s">
        <v>424</v>
      </c>
      <c r="D518" s="25"/>
      <c r="E518" s="57"/>
      <c r="F518" s="57"/>
      <c r="G518" s="57"/>
      <c r="H518" s="57"/>
      <c r="I518" s="57"/>
      <c r="J518" s="57"/>
      <c r="K518" s="48"/>
      <c r="L518" s="49"/>
    </row>
    <row r="519" spans="2:12" s="8" customFormat="1" ht="13.2" x14ac:dyDescent="0.25">
      <c r="B519" s="27" t="s">
        <v>262</v>
      </c>
      <c r="C519" s="37" t="s">
        <v>425</v>
      </c>
      <c r="D519" s="17"/>
      <c r="E519" s="18"/>
      <c r="F519" s="18"/>
      <c r="G519" s="18"/>
      <c r="H519" s="18"/>
      <c r="I519" s="18"/>
      <c r="J519" s="18"/>
      <c r="K519" s="18"/>
      <c r="L519" s="51"/>
    </row>
    <row r="520" spans="2:12" x14ac:dyDescent="0.25">
      <c r="C520" s="37" t="s">
        <v>426</v>
      </c>
    </row>
    <row r="521" spans="2:12" x14ac:dyDescent="0.25">
      <c r="C521" s="59" t="s">
        <v>427</v>
      </c>
    </row>
  </sheetData>
  <mergeCells count="2">
    <mergeCell ref="F7:J7"/>
    <mergeCell ref="L8:L477"/>
  </mergeCells>
  <pageMargins left="0.7" right="0.7" top="0.75" bottom="0.75" header="0.3" footer="0.3"/>
  <pageSetup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5"/>
  <sheetViews>
    <sheetView zoomScaleNormal="100" workbookViewId="0">
      <pane ySplit="7" topLeftCell="A44" activePane="bottomLeft" state="frozen"/>
      <selection activeCell="B4" sqref="B4"/>
      <selection pane="bottomLeft" activeCell="E46" sqref="E46"/>
    </sheetView>
  </sheetViews>
  <sheetFormatPr defaultColWidth="9.109375" defaultRowHeight="13.2" x14ac:dyDescent="0.25"/>
  <cols>
    <col min="1" max="1" width="4.33203125" style="1" customWidth="1"/>
    <col min="2" max="2" width="9" style="1" customWidth="1"/>
    <col min="3" max="3" width="60.88671875" style="4" customWidth="1"/>
    <col min="4" max="5" width="26.44140625" style="1" customWidth="1"/>
    <col min="6" max="6" width="23.6640625" style="1" customWidth="1"/>
    <col min="7" max="7" width="20.6640625" style="1" customWidth="1"/>
    <col min="8" max="8" width="22.88671875" style="1" customWidth="1"/>
    <col min="9" max="16384" width="9.109375" style="1"/>
  </cols>
  <sheetData>
    <row r="1" spans="2:7" ht="31.5" customHeight="1" x14ac:dyDescent="0.25">
      <c r="E1" s="210" t="s">
        <v>402</v>
      </c>
      <c r="F1" s="210"/>
      <c r="G1" s="210"/>
    </row>
    <row r="2" spans="2:7" x14ac:dyDescent="0.25">
      <c r="B2" s="3"/>
    </row>
    <row r="3" spans="2:7" x14ac:dyDescent="0.25">
      <c r="B3" s="29" t="s">
        <v>257</v>
      </c>
      <c r="C3" s="64"/>
      <c r="D3" s="37"/>
      <c r="E3" s="37"/>
      <c r="F3" s="37"/>
      <c r="G3" s="37"/>
    </row>
    <row r="4" spans="2:7" x14ac:dyDescent="0.25">
      <c r="B4" s="65" t="s">
        <v>276</v>
      </c>
      <c r="C4" s="64"/>
      <c r="D4" s="37"/>
      <c r="E4" s="37"/>
      <c r="F4" s="37"/>
      <c r="G4" s="37"/>
    </row>
    <row r="5" spans="2:7" x14ac:dyDescent="0.25">
      <c r="B5" s="37"/>
      <c r="C5" s="64"/>
      <c r="D5" s="37"/>
      <c r="E5" s="37"/>
      <c r="F5" s="37"/>
      <c r="G5" s="37"/>
    </row>
    <row r="6" spans="2:7" ht="25.5" customHeight="1" x14ac:dyDescent="0.25">
      <c r="B6" s="31" t="s">
        <v>264</v>
      </c>
      <c r="C6" s="30" t="s">
        <v>259</v>
      </c>
      <c r="D6" s="30" t="s">
        <v>393</v>
      </c>
      <c r="E6" s="30" t="s">
        <v>405</v>
      </c>
      <c r="F6" s="30" t="s">
        <v>342</v>
      </c>
      <c r="G6" s="31" t="s">
        <v>256</v>
      </c>
    </row>
    <row r="7" spans="2:7" x14ac:dyDescent="0.25">
      <c r="B7" s="66" t="s">
        <v>0</v>
      </c>
      <c r="C7" s="31" t="s">
        <v>1</v>
      </c>
      <c r="D7" s="31" t="s">
        <v>2</v>
      </c>
      <c r="E7" s="31" t="s">
        <v>3</v>
      </c>
      <c r="F7" s="111" t="s">
        <v>6</v>
      </c>
      <c r="G7" s="31" t="s">
        <v>8</v>
      </c>
    </row>
    <row r="8" spans="2:7" x14ac:dyDescent="0.25">
      <c r="B8" s="67">
        <v>1</v>
      </c>
      <c r="C8" s="68" t="s">
        <v>350</v>
      </c>
      <c r="D8" s="129">
        <v>61121</v>
      </c>
      <c r="E8" s="190">
        <v>-14779.08</v>
      </c>
      <c r="F8" s="69" t="s">
        <v>753</v>
      </c>
      <c r="G8" s="208" t="s">
        <v>275</v>
      </c>
    </row>
    <row r="9" spans="2:7" x14ac:dyDescent="0.25">
      <c r="B9" s="67">
        <v>2</v>
      </c>
      <c r="C9" s="68" t="s">
        <v>351</v>
      </c>
      <c r="D9" s="129">
        <v>631</v>
      </c>
      <c r="E9" s="190">
        <v>1601.46</v>
      </c>
      <c r="F9" s="69" t="s">
        <v>753</v>
      </c>
      <c r="G9" s="209"/>
    </row>
    <row r="10" spans="2:7" x14ac:dyDescent="0.25">
      <c r="B10" s="67">
        <v>3</v>
      </c>
      <c r="C10" s="68" t="s">
        <v>352</v>
      </c>
      <c r="D10" s="129">
        <v>61111820</v>
      </c>
      <c r="E10" s="190">
        <v>300</v>
      </c>
      <c r="F10" s="69" t="s">
        <v>753</v>
      </c>
      <c r="G10" s="209"/>
    </row>
    <row r="11" spans="2:7" x14ac:dyDescent="0.25">
      <c r="B11" s="67">
        <v>4</v>
      </c>
      <c r="C11" s="68" t="s">
        <v>353</v>
      </c>
      <c r="D11" s="69"/>
      <c r="E11" s="193"/>
      <c r="F11" s="69"/>
      <c r="G11" s="209"/>
    </row>
    <row r="12" spans="2:7" ht="39.6" x14ac:dyDescent="0.25">
      <c r="B12" s="67">
        <v>5</v>
      </c>
      <c r="C12" s="68" t="s">
        <v>354</v>
      </c>
      <c r="D12" s="129">
        <v>61111952</v>
      </c>
      <c r="E12" s="190">
        <v>3399</v>
      </c>
      <c r="F12" s="69" t="s">
        <v>753</v>
      </c>
      <c r="G12" s="209"/>
    </row>
    <row r="13" spans="2:7" x14ac:dyDescent="0.25">
      <c r="B13" s="67">
        <v>6</v>
      </c>
      <c r="C13" s="68" t="s">
        <v>355</v>
      </c>
      <c r="D13" s="69"/>
      <c r="E13" s="191"/>
      <c r="F13" s="69"/>
      <c r="G13" s="209"/>
    </row>
    <row r="14" spans="2:7" x14ac:dyDescent="0.25">
      <c r="B14" s="67"/>
      <c r="C14" s="68" t="s">
        <v>754</v>
      </c>
      <c r="D14" s="129">
        <v>63012</v>
      </c>
      <c r="E14" s="32">
        <v>2821.29</v>
      </c>
      <c r="F14" s="69" t="s">
        <v>768</v>
      </c>
      <c r="G14" s="209"/>
    </row>
    <row r="15" spans="2:7" x14ac:dyDescent="0.25">
      <c r="B15" s="67"/>
      <c r="C15" s="68" t="s">
        <v>755</v>
      </c>
      <c r="D15" s="129">
        <v>63013</v>
      </c>
      <c r="E15" s="32">
        <v>18378.599999999999</v>
      </c>
      <c r="F15" s="69" t="s">
        <v>768</v>
      </c>
      <c r="G15" s="209"/>
    </row>
    <row r="16" spans="2:7" x14ac:dyDescent="0.25">
      <c r="B16" s="67"/>
      <c r="C16" s="68" t="s">
        <v>756</v>
      </c>
      <c r="D16" s="129">
        <v>63014</v>
      </c>
      <c r="E16" s="32">
        <v>15.56</v>
      </c>
      <c r="F16" s="69" t="s">
        <v>768</v>
      </c>
      <c r="G16" s="209"/>
    </row>
    <row r="17" spans="2:7" x14ac:dyDescent="0.25">
      <c r="B17" s="67"/>
      <c r="C17" s="68" t="s">
        <v>757</v>
      </c>
      <c r="D17" s="129">
        <v>63015</v>
      </c>
      <c r="E17" s="32">
        <v>22407.58</v>
      </c>
      <c r="F17" s="69" t="s">
        <v>768</v>
      </c>
      <c r="G17" s="209"/>
    </row>
    <row r="18" spans="2:7" x14ac:dyDescent="0.25">
      <c r="B18" s="67"/>
      <c r="C18" s="68" t="s">
        <v>758</v>
      </c>
      <c r="D18" s="129">
        <v>63016</v>
      </c>
      <c r="E18" s="32">
        <v>8703.5499999999993</v>
      </c>
      <c r="F18" s="69" t="s">
        <v>768</v>
      </c>
      <c r="G18" s="209"/>
    </row>
    <row r="19" spans="2:7" ht="39.6" x14ac:dyDescent="0.25">
      <c r="B19" s="67">
        <v>7</v>
      </c>
      <c r="C19" s="68" t="s">
        <v>356</v>
      </c>
      <c r="D19" s="69"/>
      <c r="E19" s="192"/>
      <c r="F19" s="69"/>
      <c r="G19" s="209"/>
    </row>
    <row r="20" spans="2:7" ht="39.6" x14ac:dyDescent="0.25">
      <c r="B20" s="67"/>
      <c r="C20" s="68" t="s">
        <v>759</v>
      </c>
      <c r="D20" s="129">
        <v>61111960</v>
      </c>
      <c r="E20" s="32">
        <v>976.09</v>
      </c>
      <c r="F20" s="194" t="s">
        <v>769</v>
      </c>
      <c r="G20" s="209"/>
    </row>
    <row r="21" spans="2:7" ht="39.6" x14ac:dyDescent="0.25">
      <c r="B21" s="67"/>
      <c r="C21" s="68" t="s">
        <v>760</v>
      </c>
      <c r="D21" s="129">
        <v>61111961</v>
      </c>
      <c r="E21" s="32">
        <v>2395.1</v>
      </c>
      <c r="F21" s="194" t="s">
        <v>769</v>
      </c>
      <c r="G21" s="209"/>
    </row>
    <row r="22" spans="2:7" ht="39.6" x14ac:dyDescent="0.25">
      <c r="B22" s="67">
        <v>8</v>
      </c>
      <c r="C22" s="68" t="s">
        <v>374</v>
      </c>
      <c r="D22" s="154">
        <v>610060</v>
      </c>
      <c r="E22" s="127">
        <v>2892.16</v>
      </c>
      <c r="F22" s="194" t="s">
        <v>769</v>
      </c>
      <c r="G22" s="209"/>
    </row>
    <row r="23" spans="2:7" x14ac:dyDescent="0.25">
      <c r="B23" s="67">
        <v>9</v>
      </c>
      <c r="C23" s="68" t="s">
        <v>357</v>
      </c>
      <c r="D23" s="69"/>
      <c r="E23" s="69"/>
      <c r="F23" s="69"/>
      <c r="G23" s="209"/>
    </row>
    <row r="24" spans="2:7" x14ac:dyDescent="0.25">
      <c r="B24" s="67">
        <v>10</v>
      </c>
      <c r="C24" s="68" t="s">
        <v>358</v>
      </c>
      <c r="D24" s="69"/>
      <c r="E24" s="69"/>
      <c r="F24" s="69"/>
      <c r="G24" s="209"/>
    </row>
    <row r="25" spans="2:7" ht="26.4" x14ac:dyDescent="0.25">
      <c r="B25" s="67">
        <v>11</v>
      </c>
      <c r="C25" s="68" t="s">
        <v>359</v>
      </c>
      <c r="D25" s="69"/>
      <c r="E25" s="69"/>
      <c r="F25" s="69"/>
      <c r="G25" s="209"/>
    </row>
    <row r="26" spans="2:7" x14ac:dyDescent="0.25">
      <c r="B26" s="67">
        <v>12</v>
      </c>
      <c r="C26" s="68" t="s">
        <v>360</v>
      </c>
      <c r="D26" s="69"/>
      <c r="E26" s="69"/>
      <c r="F26" s="69"/>
      <c r="G26" s="209"/>
    </row>
    <row r="27" spans="2:7" x14ac:dyDescent="0.25">
      <c r="B27" s="67">
        <v>13</v>
      </c>
      <c r="C27" s="68" t="s">
        <v>361</v>
      </c>
      <c r="D27" s="69"/>
      <c r="E27" s="69"/>
      <c r="F27" s="69"/>
      <c r="G27" s="209"/>
    </row>
    <row r="28" spans="2:7" ht="52.8" x14ac:dyDescent="0.25">
      <c r="B28" s="67">
        <v>14</v>
      </c>
      <c r="C28" s="68" t="s">
        <v>362</v>
      </c>
      <c r="D28" s="69"/>
      <c r="E28" s="69"/>
      <c r="F28" s="69"/>
      <c r="G28" s="209"/>
    </row>
    <row r="29" spans="2:7" ht="39.6" x14ac:dyDescent="0.25">
      <c r="B29" s="67">
        <v>15</v>
      </c>
      <c r="C29" s="68" t="s">
        <v>363</v>
      </c>
      <c r="D29" s="69"/>
      <c r="E29" s="69"/>
      <c r="F29" s="69"/>
      <c r="G29" s="209"/>
    </row>
    <row r="30" spans="2:7" ht="39.6" x14ac:dyDescent="0.25">
      <c r="B30" s="67">
        <v>16</v>
      </c>
      <c r="C30" s="68" t="s">
        <v>364</v>
      </c>
      <c r="D30" s="129">
        <v>6116127</v>
      </c>
      <c r="E30" s="32">
        <v>1503</v>
      </c>
      <c r="F30" s="69" t="s">
        <v>770</v>
      </c>
      <c r="G30" s="209"/>
    </row>
    <row r="31" spans="2:7" x14ac:dyDescent="0.25">
      <c r="B31" s="67">
        <v>17</v>
      </c>
      <c r="C31" s="68" t="s">
        <v>365</v>
      </c>
      <c r="D31" s="69"/>
      <c r="E31" s="69"/>
      <c r="F31" s="69"/>
      <c r="G31" s="209"/>
    </row>
    <row r="32" spans="2:7" ht="26.4" x14ac:dyDescent="0.25">
      <c r="B32" s="67">
        <v>18</v>
      </c>
      <c r="C32" s="68" t="s">
        <v>366</v>
      </c>
      <c r="D32" s="69"/>
      <c r="E32" s="69"/>
      <c r="F32" s="69"/>
      <c r="G32" s="209"/>
    </row>
    <row r="33" spans="2:7" ht="79.2" x14ac:dyDescent="0.25">
      <c r="B33" s="67">
        <v>19</v>
      </c>
      <c r="C33" s="68" t="s">
        <v>375</v>
      </c>
      <c r="D33" s="69"/>
      <c r="E33" s="69"/>
      <c r="F33" s="69"/>
      <c r="G33" s="209"/>
    </row>
    <row r="34" spans="2:7" ht="118.8" x14ac:dyDescent="0.25">
      <c r="B34" s="67">
        <v>20</v>
      </c>
      <c r="C34" s="68" t="s">
        <v>376</v>
      </c>
      <c r="D34" s="69"/>
      <c r="E34" s="69"/>
      <c r="F34" s="69"/>
      <c r="G34" s="209"/>
    </row>
    <row r="35" spans="2:7" ht="52.8" x14ac:dyDescent="0.25">
      <c r="B35" s="67">
        <v>21</v>
      </c>
      <c r="C35" s="68" t="s">
        <v>367</v>
      </c>
      <c r="D35" s="69"/>
      <c r="E35" s="69"/>
      <c r="F35" s="69"/>
      <c r="G35" s="209"/>
    </row>
    <row r="36" spans="2:7" ht="105.6" x14ac:dyDescent="0.25">
      <c r="B36" s="67">
        <v>22</v>
      </c>
      <c r="C36" s="68" t="s">
        <v>368</v>
      </c>
      <c r="D36" s="69"/>
      <c r="E36" s="69"/>
      <c r="F36" s="69"/>
      <c r="G36" s="209"/>
    </row>
    <row r="37" spans="2:7" ht="105.6" x14ac:dyDescent="0.25">
      <c r="B37" s="67"/>
      <c r="C37" s="68" t="s">
        <v>368</v>
      </c>
      <c r="D37" s="129">
        <v>6211</v>
      </c>
      <c r="E37" s="124">
        <v>0.28999999999999998</v>
      </c>
      <c r="F37" s="69" t="s">
        <v>753</v>
      </c>
      <c r="G37" s="209"/>
    </row>
    <row r="38" spans="2:7" ht="105.6" x14ac:dyDescent="0.25">
      <c r="B38" s="67"/>
      <c r="C38" s="68" t="s">
        <v>368</v>
      </c>
      <c r="D38" s="129">
        <v>6133</v>
      </c>
      <c r="E38" s="124">
        <v>2848.61</v>
      </c>
      <c r="F38" s="69" t="s">
        <v>753</v>
      </c>
      <c r="G38" s="209"/>
    </row>
    <row r="39" spans="2:7" x14ac:dyDescent="0.25">
      <c r="B39" s="67">
        <v>23</v>
      </c>
      <c r="C39" s="68" t="s">
        <v>369</v>
      </c>
      <c r="D39" s="69"/>
      <c r="E39" s="69"/>
      <c r="F39" s="69"/>
      <c r="G39" s="209"/>
    </row>
    <row r="40" spans="2:7" x14ac:dyDescent="0.25">
      <c r="B40" s="67">
        <v>24</v>
      </c>
      <c r="C40" s="68" t="s">
        <v>370</v>
      </c>
      <c r="D40" s="69"/>
      <c r="E40" s="69"/>
      <c r="F40" s="69"/>
      <c r="G40" s="209"/>
    </row>
    <row r="41" spans="2:7" x14ac:dyDescent="0.25">
      <c r="B41" s="67">
        <v>25</v>
      </c>
      <c r="C41" s="68" t="s">
        <v>761</v>
      </c>
      <c r="D41" s="129">
        <v>6116123</v>
      </c>
      <c r="E41" s="190">
        <v>650.85</v>
      </c>
      <c r="F41" s="69" t="s">
        <v>753</v>
      </c>
      <c r="G41" s="112"/>
    </row>
    <row r="42" spans="2:7" x14ac:dyDescent="0.25">
      <c r="B42" s="67">
        <v>26</v>
      </c>
      <c r="C42" s="68" t="s">
        <v>762</v>
      </c>
      <c r="D42" s="129">
        <v>651</v>
      </c>
      <c r="E42" s="190">
        <v>6842</v>
      </c>
      <c r="F42" s="69" t="s">
        <v>753</v>
      </c>
      <c r="G42" s="184"/>
    </row>
    <row r="43" spans="2:7" x14ac:dyDescent="0.25">
      <c r="B43" s="67">
        <v>27</v>
      </c>
      <c r="C43" s="68" t="s">
        <v>763</v>
      </c>
      <c r="D43" s="129">
        <v>654</v>
      </c>
      <c r="E43" s="190">
        <v>-1550</v>
      </c>
      <c r="F43" s="69" t="s">
        <v>753</v>
      </c>
      <c r="G43" s="184"/>
    </row>
    <row r="44" spans="2:7" x14ac:dyDescent="0.25">
      <c r="B44" s="67">
        <v>28</v>
      </c>
      <c r="C44" s="68" t="s">
        <v>764</v>
      </c>
      <c r="D44" s="32">
        <v>611184</v>
      </c>
      <c r="E44" s="32">
        <v>14101.72</v>
      </c>
      <c r="F44" s="69" t="s">
        <v>771</v>
      </c>
      <c r="G44" s="184"/>
    </row>
    <row r="45" spans="2:7" ht="179.4" x14ac:dyDescent="0.25">
      <c r="B45" s="67">
        <v>29</v>
      </c>
      <c r="C45" s="68" t="s">
        <v>772</v>
      </c>
      <c r="D45" s="197" t="s">
        <v>789</v>
      </c>
      <c r="E45" s="190">
        <v>128467.45000000001</v>
      </c>
      <c r="F45" s="69" t="s">
        <v>773</v>
      </c>
      <c r="G45" s="184"/>
    </row>
    <row r="46" spans="2:7" x14ac:dyDescent="0.25">
      <c r="B46" s="62"/>
      <c r="C46" s="70" t="s">
        <v>4</v>
      </c>
      <c r="D46" s="71" t="s">
        <v>7</v>
      </c>
      <c r="E46" s="72">
        <f>+SUM(E8:E45)</f>
        <v>201975.23</v>
      </c>
      <c r="F46" s="71" t="s">
        <v>7</v>
      </c>
      <c r="G46" s="71" t="s">
        <v>7</v>
      </c>
    </row>
    <row r="47" spans="2:7" x14ac:dyDescent="0.25">
      <c r="B47" s="37"/>
      <c r="C47" s="64"/>
      <c r="D47" s="37"/>
      <c r="E47" s="37"/>
      <c r="F47" s="37"/>
      <c r="G47" s="37"/>
    </row>
    <row r="48" spans="2:7" x14ac:dyDescent="0.25">
      <c r="B48" s="37"/>
      <c r="C48" s="64"/>
      <c r="D48" s="37"/>
      <c r="E48" s="37"/>
      <c r="F48" s="37"/>
      <c r="G48" s="37"/>
    </row>
    <row r="49" spans="2:7" s="8" customFormat="1" x14ac:dyDescent="0.25">
      <c r="B49" s="53" t="s">
        <v>267</v>
      </c>
      <c r="C49" s="23" t="s">
        <v>268</v>
      </c>
      <c r="D49" s="46"/>
      <c r="E49" s="46"/>
      <c r="F49" s="46"/>
      <c r="G49" s="47"/>
    </row>
    <row r="50" spans="2:7" s="8" customFormat="1" x14ac:dyDescent="0.25">
      <c r="B50" s="24" t="s">
        <v>0</v>
      </c>
      <c r="C50" s="25" t="s">
        <v>253</v>
      </c>
      <c r="D50" s="48"/>
      <c r="E50" s="48"/>
      <c r="F50" s="48"/>
      <c r="G50" s="49"/>
    </row>
    <row r="51" spans="2:7" s="8" customFormat="1" x14ac:dyDescent="0.25">
      <c r="B51" s="24" t="s">
        <v>1</v>
      </c>
      <c r="C51" s="25" t="s">
        <v>428</v>
      </c>
      <c r="D51" s="48"/>
      <c r="E51" s="48"/>
      <c r="F51" s="48"/>
      <c r="G51" s="49"/>
    </row>
    <row r="52" spans="2:7" s="8" customFormat="1" x14ac:dyDescent="0.25">
      <c r="B52" s="24" t="s">
        <v>2</v>
      </c>
      <c r="C52" s="25" t="s">
        <v>392</v>
      </c>
      <c r="D52" s="48"/>
      <c r="E52" s="48"/>
      <c r="F52" s="48"/>
      <c r="G52" s="49"/>
    </row>
    <row r="53" spans="2:7" s="8" customFormat="1" x14ac:dyDescent="0.25">
      <c r="B53" s="24" t="s">
        <v>3</v>
      </c>
      <c r="C53" s="37" t="s">
        <v>429</v>
      </c>
      <c r="D53" s="48"/>
      <c r="E53" s="48"/>
      <c r="F53" s="48"/>
      <c r="G53" s="49"/>
    </row>
    <row r="54" spans="2:7" s="8" customFormat="1" x14ac:dyDescent="0.25">
      <c r="B54" s="24" t="s">
        <v>6</v>
      </c>
      <c r="C54" s="37" t="s">
        <v>346</v>
      </c>
      <c r="D54" s="48"/>
      <c r="E54" s="48"/>
      <c r="F54" s="48"/>
      <c r="G54" s="49"/>
    </row>
    <row r="55" spans="2:7" s="8" customFormat="1" x14ac:dyDescent="0.25">
      <c r="B55" s="27" t="s">
        <v>8</v>
      </c>
      <c r="C55" s="59" t="s">
        <v>430</v>
      </c>
      <c r="D55" s="50"/>
      <c r="E55" s="50"/>
      <c r="F55" s="50"/>
      <c r="G55" s="51"/>
    </row>
  </sheetData>
  <mergeCells count="2">
    <mergeCell ref="G8:G40"/>
    <mergeCell ref="E1:G1"/>
  </mergeCells>
  <pageMargins left="0.70866141732283472" right="0" top="0.74803149606299213" bottom="0.74803149606299213" header="0.31496062992125984" footer="0.31496062992125984"/>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7"/>
  <sheetViews>
    <sheetView zoomScaleNormal="100" workbookViewId="0">
      <pane ySplit="7" topLeftCell="A59" activePane="bottomLeft" state="frozen"/>
      <selection pane="bottomLeft" activeCell="E8" sqref="E8"/>
    </sheetView>
  </sheetViews>
  <sheetFormatPr defaultColWidth="9.109375" defaultRowHeight="13.2" x14ac:dyDescent="0.25"/>
  <cols>
    <col min="1" max="1" width="24" style="1" customWidth="1"/>
    <col min="2" max="2" width="74.109375" style="5" customWidth="1"/>
    <col min="3" max="3" width="55.77734375" style="2" customWidth="1"/>
    <col min="4" max="4" width="19.109375" style="2" customWidth="1"/>
    <col min="5" max="5" width="12.33203125" style="1" customWidth="1"/>
    <col min="6" max="6" width="10.5546875" style="1" customWidth="1"/>
    <col min="7" max="10" width="9.109375" style="1"/>
    <col min="11" max="11" width="13.5546875" style="1" customWidth="1"/>
    <col min="12" max="12" width="17.88671875" style="1" customWidth="1"/>
    <col min="13" max="13" width="3.5546875" style="1" customWidth="1"/>
    <col min="14" max="14" width="9.109375" style="1"/>
    <col min="15" max="15" width="42.6640625" style="1" customWidth="1"/>
    <col min="16" max="16384" width="9.109375" style="1"/>
  </cols>
  <sheetData>
    <row r="1" spans="1:15" ht="27.75" customHeight="1" x14ac:dyDescent="0.25">
      <c r="O1" s="86" t="s">
        <v>403</v>
      </c>
    </row>
    <row r="2" spans="1:15" x14ac:dyDescent="0.25">
      <c r="A2" s="29"/>
      <c r="B2" s="38"/>
      <c r="C2" s="26"/>
      <c r="D2" s="26"/>
      <c r="E2" s="37"/>
      <c r="F2" s="37"/>
      <c r="G2" s="37"/>
      <c r="H2" s="37"/>
      <c r="I2" s="37"/>
      <c r="J2" s="37"/>
      <c r="K2" s="37"/>
      <c r="L2" s="37"/>
      <c r="M2" s="37"/>
      <c r="N2" s="37"/>
      <c r="O2" s="37"/>
    </row>
    <row r="3" spans="1:15" x14ac:dyDescent="0.25">
      <c r="A3" s="29" t="s">
        <v>257</v>
      </c>
      <c r="B3" s="38"/>
      <c r="C3" s="26"/>
      <c r="D3" s="26"/>
      <c r="E3" s="37"/>
      <c r="F3" s="37"/>
      <c r="G3" s="37"/>
      <c r="H3" s="37"/>
      <c r="I3" s="37"/>
      <c r="J3" s="37"/>
      <c r="K3" s="37"/>
      <c r="L3" s="37"/>
      <c r="M3" s="37"/>
      <c r="N3" s="37"/>
      <c r="O3" s="37"/>
    </row>
    <row r="4" spans="1:15" x14ac:dyDescent="0.25">
      <c r="A4" s="29" t="s">
        <v>277</v>
      </c>
      <c r="B4" s="38"/>
      <c r="C4" s="26"/>
      <c r="D4" s="26"/>
      <c r="E4" s="37"/>
      <c r="F4" s="37"/>
      <c r="G4" s="37"/>
      <c r="H4" s="37"/>
      <c r="I4" s="37"/>
      <c r="J4" s="37"/>
      <c r="K4" s="37"/>
      <c r="L4" s="37"/>
      <c r="M4" s="37"/>
      <c r="N4" s="37"/>
      <c r="O4" s="37"/>
    </row>
    <row r="5" spans="1:15" x14ac:dyDescent="0.25">
      <c r="A5" s="37"/>
      <c r="D5" s="26"/>
      <c r="E5" s="37"/>
      <c r="F5" s="37"/>
      <c r="G5" s="37"/>
      <c r="H5" s="37"/>
      <c r="I5" s="37"/>
      <c r="J5" s="37"/>
      <c r="K5" s="37"/>
      <c r="L5" s="37"/>
      <c r="M5" s="37"/>
      <c r="N5" s="37"/>
      <c r="O5" s="37"/>
    </row>
    <row r="6" spans="1:15" ht="25.5" customHeight="1" x14ac:dyDescent="0.25">
      <c r="A6" s="31" t="s">
        <v>269</v>
      </c>
      <c r="B6" s="221" t="s">
        <v>371</v>
      </c>
      <c r="C6" s="222"/>
      <c r="D6" s="30" t="s">
        <v>410</v>
      </c>
      <c r="E6" s="31" t="s">
        <v>274</v>
      </c>
      <c r="F6" s="31" t="s">
        <v>222</v>
      </c>
      <c r="G6" s="31" t="s">
        <v>219</v>
      </c>
      <c r="H6" s="31" t="s">
        <v>216</v>
      </c>
      <c r="I6" s="31" t="s">
        <v>5</v>
      </c>
      <c r="J6" s="31" t="s">
        <v>255</v>
      </c>
      <c r="K6" s="31" t="s">
        <v>261</v>
      </c>
      <c r="L6" s="31" t="s">
        <v>256</v>
      </c>
      <c r="M6" s="37"/>
      <c r="N6" s="31" t="s">
        <v>264</v>
      </c>
      <c r="O6" s="31" t="s">
        <v>314</v>
      </c>
    </row>
    <row r="7" spans="1:15" x14ac:dyDescent="0.25">
      <c r="A7" s="73" t="s">
        <v>0</v>
      </c>
      <c r="B7" s="212" t="s">
        <v>1</v>
      </c>
      <c r="C7" s="213"/>
      <c r="D7" s="74" t="s">
        <v>2</v>
      </c>
      <c r="E7" s="73" t="s">
        <v>3</v>
      </c>
      <c r="F7" s="212" t="s">
        <v>6</v>
      </c>
      <c r="G7" s="215"/>
      <c r="H7" s="215"/>
      <c r="I7" s="215"/>
      <c r="J7" s="213"/>
      <c r="K7" s="73" t="s">
        <v>8</v>
      </c>
      <c r="L7" s="31" t="s">
        <v>226</v>
      </c>
      <c r="M7" s="37"/>
      <c r="N7" s="31" t="s">
        <v>225</v>
      </c>
      <c r="O7" s="31" t="s">
        <v>248</v>
      </c>
    </row>
    <row r="8" spans="1:15" ht="12.75" customHeight="1" x14ac:dyDescent="0.25">
      <c r="A8" s="229" t="s">
        <v>247</v>
      </c>
      <c r="B8" s="75" t="s">
        <v>450</v>
      </c>
      <c r="C8" s="76" t="s">
        <v>246</v>
      </c>
      <c r="D8" s="76">
        <v>6011</v>
      </c>
      <c r="E8" s="33">
        <f>1606818.18-69082.77</f>
        <v>1537735.41</v>
      </c>
      <c r="F8" s="33"/>
      <c r="G8" s="33"/>
      <c r="H8" s="33"/>
      <c r="I8" s="33"/>
      <c r="J8" s="33"/>
      <c r="K8" s="33"/>
      <c r="L8" s="214" t="s">
        <v>270</v>
      </c>
      <c r="M8" s="37"/>
      <c r="N8" s="61" t="s">
        <v>222</v>
      </c>
      <c r="O8" s="62" t="s">
        <v>265</v>
      </c>
    </row>
    <row r="9" spans="1:15" ht="12.75" customHeight="1" x14ac:dyDescent="0.25">
      <c r="A9" s="229"/>
      <c r="B9" s="75" t="s">
        <v>454</v>
      </c>
      <c r="C9" s="76" t="s">
        <v>246</v>
      </c>
      <c r="D9" s="76">
        <v>60201</v>
      </c>
      <c r="E9" s="33">
        <f>117488.76-934.64</f>
        <v>116554.12</v>
      </c>
      <c r="F9" s="33"/>
      <c r="G9" s="33"/>
      <c r="H9" s="33"/>
      <c r="I9" s="33"/>
      <c r="J9" s="33"/>
      <c r="K9" s="33"/>
      <c r="L9" s="214"/>
      <c r="M9" s="37"/>
      <c r="N9" s="61"/>
      <c r="O9" s="62"/>
    </row>
    <row r="10" spans="1:15" ht="12.75" customHeight="1" x14ac:dyDescent="0.25">
      <c r="A10" s="229"/>
      <c r="B10" s="75" t="s">
        <v>456</v>
      </c>
      <c r="C10" s="76" t="s">
        <v>246</v>
      </c>
      <c r="D10" s="76">
        <v>603001</v>
      </c>
      <c r="E10" s="33">
        <f>160901.61-8022.05</f>
        <v>152879.56</v>
      </c>
      <c r="F10" s="33"/>
      <c r="G10" s="33"/>
      <c r="H10" s="33"/>
      <c r="I10" s="33"/>
      <c r="J10" s="33"/>
      <c r="K10" s="33"/>
      <c r="L10" s="214"/>
      <c r="M10" s="37"/>
      <c r="N10" s="61"/>
      <c r="O10" s="62"/>
    </row>
    <row r="11" spans="1:15" ht="12.75" customHeight="1" x14ac:dyDescent="0.25">
      <c r="A11" s="229"/>
      <c r="B11" s="75" t="s">
        <v>457</v>
      </c>
      <c r="C11" s="76" t="s">
        <v>246</v>
      </c>
      <c r="D11" s="76">
        <v>604001</v>
      </c>
      <c r="E11" s="33">
        <f>29854.05-1866.98</f>
        <v>27987.07</v>
      </c>
      <c r="F11" s="33"/>
      <c r="G11" s="33"/>
      <c r="H11" s="33"/>
      <c r="I11" s="33"/>
      <c r="J11" s="33"/>
      <c r="K11" s="33"/>
      <c r="L11" s="214"/>
      <c r="M11" s="37"/>
      <c r="N11" s="61"/>
      <c r="O11" s="62"/>
    </row>
    <row r="12" spans="1:15" ht="12.75" customHeight="1" x14ac:dyDescent="0.25">
      <c r="A12" s="229"/>
      <c r="B12" s="75" t="s">
        <v>455</v>
      </c>
      <c r="C12" s="76" t="s">
        <v>246</v>
      </c>
      <c r="D12" s="76">
        <v>605001</v>
      </c>
      <c r="E12" s="33">
        <f>55869.59-1490.4</f>
        <v>54379.189999999995</v>
      </c>
      <c r="F12" s="33"/>
      <c r="G12" s="33"/>
      <c r="H12" s="33"/>
      <c r="I12" s="33"/>
      <c r="J12" s="33"/>
      <c r="K12" s="33"/>
      <c r="L12" s="214"/>
      <c r="M12" s="37"/>
      <c r="N12" s="61"/>
      <c r="O12" s="62"/>
    </row>
    <row r="13" spans="1:15" ht="12.75" customHeight="1" x14ac:dyDescent="0.25">
      <c r="A13" s="229"/>
      <c r="B13" s="75" t="s">
        <v>783</v>
      </c>
      <c r="C13" s="76" t="s">
        <v>246</v>
      </c>
      <c r="D13" s="76">
        <v>6111196</v>
      </c>
      <c r="E13" s="33">
        <v>974</v>
      </c>
      <c r="F13" s="33"/>
      <c r="G13" s="33"/>
      <c r="H13" s="33"/>
      <c r="I13" s="33"/>
      <c r="J13" s="33"/>
      <c r="K13" s="33"/>
      <c r="L13" s="214"/>
      <c r="M13" s="37"/>
      <c r="N13" s="61"/>
      <c r="O13" s="62"/>
    </row>
    <row r="14" spans="1:15" ht="12.75" customHeight="1" x14ac:dyDescent="0.25">
      <c r="A14" s="229"/>
      <c r="B14" s="75" t="s">
        <v>793</v>
      </c>
      <c r="C14" s="76" t="s">
        <v>246</v>
      </c>
      <c r="D14" s="76">
        <v>6116120</v>
      </c>
      <c r="E14" s="33">
        <v>37695</v>
      </c>
      <c r="F14" s="33"/>
      <c r="G14" s="33"/>
      <c r="H14" s="33"/>
      <c r="I14" s="33"/>
      <c r="J14" s="33"/>
      <c r="K14" s="33"/>
      <c r="L14" s="214"/>
      <c r="M14" s="37"/>
      <c r="N14" s="61"/>
      <c r="O14" s="62"/>
    </row>
    <row r="15" spans="1:15" ht="12.75" customHeight="1" x14ac:dyDescent="0.25">
      <c r="A15" s="229"/>
      <c r="B15" s="75" t="s">
        <v>793</v>
      </c>
      <c r="C15" s="76" t="s">
        <v>246</v>
      </c>
      <c r="D15" s="76">
        <v>6116121</v>
      </c>
      <c r="E15" s="33">
        <v>874</v>
      </c>
      <c r="F15" s="33"/>
      <c r="G15" s="33"/>
      <c r="H15" s="33"/>
      <c r="I15" s="33"/>
      <c r="J15" s="33"/>
      <c r="K15" s="33"/>
      <c r="L15" s="214"/>
      <c r="M15" s="37"/>
      <c r="N15" s="61"/>
      <c r="O15" s="62"/>
    </row>
    <row r="16" spans="1:15" ht="12.75" customHeight="1" x14ac:dyDescent="0.25">
      <c r="A16" s="229"/>
      <c r="B16" s="75" t="s">
        <v>793</v>
      </c>
      <c r="C16" s="76" t="s">
        <v>246</v>
      </c>
      <c r="D16" s="76">
        <v>6116122</v>
      </c>
      <c r="E16" s="33">
        <v>759.85</v>
      </c>
      <c r="F16" s="33"/>
      <c r="G16" s="33"/>
      <c r="H16" s="33"/>
      <c r="I16" s="33"/>
      <c r="J16" s="33"/>
      <c r="K16" s="33"/>
      <c r="L16" s="214"/>
      <c r="M16" s="37"/>
      <c r="N16" s="61"/>
      <c r="O16" s="62"/>
    </row>
    <row r="17" spans="1:15" ht="12.75" customHeight="1" x14ac:dyDescent="0.25">
      <c r="A17" s="229"/>
      <c r="B17" s="75" t="s">
        <v>793</v>
      </c>
      <c r="C17" s="76" t="s">
        <v>246</v>
      </c>
      <c r="D17" s="76">
        <v>6116125</v>
      </c>
      <c r="E17" s="33">
        <v>67.8</v>
      </c>
      <c r="F17" s="33"/>
      <c r="G17" s="33"/>
      <c r="H17" s="33"/>
      <c r="I17" s="33"/>
      <c r="J17" s="33"/>
      <c r="K17" s="33"/>
      <c r="L17" s="214"/>
      <c r="M17" s="37"/>
      <c r="N17" s="61"/>
      <c r="O17" s="62"/>
    </row>
    <row r="18" spans="1:15" ht="12.75" customHeight="1" x14ac:dyDescent="0.25">
      <c r="A18" s="229"/>
      <c r="B18" s="75" t="s">
        <v>793</v>
      </c>
      <c r="C18" s="76" t="s">
        <v>246</v>
      </c>
      <c r="D18" s="76">
        <v>6116126</v>
      </c>
      <c r="E18" s="33">
        <v>3795.11</v>
      </c>
      <c r="F18" s="33"/>
      <c r="G18" s="33"/>
      <c r="H18" s="33"/>
      <c r="I18" s="33"/>
      <c r="J18" s="33"/>
      <c r="K18" s="33"/>
      <c r="L18" s="214"/>
      <c r="M18" s="37"/>
      <c r="N18" s="61"/>
      <c r="O18" s="62"/>
    </row>
    <row r="19" spans="1:15" ht="12.75" customHeight="1" x14ac:dyDescent="0.25">
      <c r="A19" s="229"/>
      <c r="B19" s="75" t="s">
        <v>793</v>
      </c>
      <c r="C19" s="76" t="s">
        <v>246</v>
      </c>
      <c r="D19" s="76">
        <v>6116128</v>
      </c>
      <c r="E19" s="33">
        <v>130</v>
      </c>
      <c r="F19" s="33"/>
      <c r="G19" s="33"/>
      <c r="H19" s="33"/>
      <c r="I19" s="33"/>
      <c r="J19" s="33"/>
      <c r="K19" s="33"/>
      <c r="L19" s="214"/>
      <c r="M19" s="37"/>
      <c r="N19" s="61"/>
      <c r="O19" s="62"/>
    </row>
    <row r="20" spans="1:15" ht="12.75" customHeight="1" x14ac:dyDescent="0.25">
      <c r="A20" s="229"/>
      <c r="B20" s="75" t="s">
        <v>451</v>
      </c>
      <c r="C20" s="77" t="s">
        <v>245</v>
      </c>
      <c r="D20" s="198">
        <v>6012</v>
      </c>
      <c r="E20" s="145">
        <f>285472.89-39624.02</f>
        <v>245848.87000000002</v>
      </c>
      <c r="F20" s="33"/>
      <c r="G20" s="33"/>
      <c r="H20" s="33"/>
      <c r="I20" s="33"/>
      <c r="J20" s="33"/>
      <c r="K20" s="33"/>
      <c r="L20" s="214"/>
      <c r="M20" s="37"/>
      <c r="N20" s="63" t="s">
        <v>216</v>
      </c>
      <c r="O20" s="39"/>
    </row>
    <row r="21" spans="1:15" ht="12.75" customHeight="1" x14ac:dyDescent="0.25">
      <c r="A21" s="229"/>
      <c r="B21" s="75" t="s">
        <v>774</v>
      </c>
      <c r="C21" s="77" t="s">
        <v>245</v>
      </c>
      <c r="D21" s="198">
        <v>60220</v>
      </c>
      <c r="E21" s="33">
        <v>9388.85</v>
      </c>
      <c r="F21" s="33"/>
      <c r="G21" s="33"/>
      <c r="H21" s="33"/>
      <c r="I21" s="33"/>
      <c r="J21" s="33"/>
      <c r="K21" s="33"/>
      <c r="L21" s="214"/>
      <c r="M21" s="37"/>
      <c r="N21" s="63"/>
      <c r="O21" s="39"/>
    </row>
    <row r="22" spans="1:15" ht="12.75" customHeight="1" x14ac:dyDescent="0.25">
      <c r="A22" s="229"/>
      <c r="B22" s="75" t="s">
        <v>775</v>
      </c>
      <c r="C22" s="77" t="s">
        <v>245</v>
      </c>
      <c r="D22" s="198">
        <v>603002</v>
      </c>
      <c r="E22" s="33">
        <v>3077.33</v>
      </c>
      <c r="F22" s="33"/>
      <c r="G22" s="33"/>
      <c r="H22" s="33"/>
      <c r="I22" s="33"/>
      <c r="J22" s="33"/>
      <c r="K22" s="33"/>
      <c r="L22" s="214"/>
      <c r="M22" s="37"/>
      <c r="N22" s="63"/>
      <c r="O22" s="39"/>
    </row>
    <row r="23" spans="1:15" ht="12.75" customHeight="1" x14ac:dyDescent="0.25">
      <c r="A23" s="229"/>
      <c r="B23" s="75" t="s">
        <v>776</v>
      </c>
      <c r="C23" s="77" t="s">
        <v>245</v>
      </c>
      <c r="D23" s="198">
        <v>604002</v>
      </c>
      <c r="E23" s="33">
        <v>496.83</v>
      </c>
      <c r="F23" s="33"/>
      <c r="G23" s="33"/>
      <c r="H23" s="33"/>
      <c r="I23" s="33"/>
      <c r="J23" s="33"/>
      <c r="K23" s="33"/>
      <c r="L23" s="214"/>
      <c r="M23" s="37"/>
      <c r="N23" s="63"/>
      <c r="O23" s="39"/>
    </row>
    <row r="24" spans="1:15" ht="12.75" customHeight="1" x14ac:dyDescent="0.25">
      <c r="A24" s="229"/>
      <c r="B24" s="75" t="s">
        <v>777</v>
      </c>
      <c r="C24" s="77" t="s">
        <v>245</v>
      </c>
      <c r="D24" s="198">
        <v>605002</v>
      </c>
      <c r="E24" s="33">
        <v>1050.78</v>
      </c>
      <c r="F24" s="33"/>
      <c r="G24" s="33"/>
      <c r="H24" s="33"/>
      <c r="I24" s="33"/>
      <c r="J24" s="33"/>
      <c r="K24" s="33"/>
      <c r="L24" s="214"/>
      <c r="M24" s="37"/>
      <c r="N24" s="63"/>
      <c r="O24" s="39"/>
    </row>
    <row r="25" spans="1:15" ht="12.75" customHeight="1" x14ac:dyDescent="0.25">
      <c r="A25" s="229"/>
      <c r="B25" s="75" t="s">
        <v>784</v>
      </c>
      <c r="C25" s="77" t="s">
        <v>245</v>
      </c>
      <c r="D25" s="76">
        <v>6111196</v>
      </c>
      <c r="E25" s="33">
        <v>187</v>
      </c>
      <c r="F25" s="33"/>
      <c r="G25" s="33"/>
      <c r="H25" s="33"/>
      <c r="I25" s="33"/>
      <c r="J25" s="33"/>
      <c r="K25" s="33"/>
      <c r="L25" s="214"/>
      <c r="M25" s="37"/>
      <c r="N25" s="63"/>
      <c r="O25" s="39"/>
    </row>
    <row r="26" spans="1:15" ht="12.75" customHeight="1" x14ac:dyDescent="0.25">
      <c r="A26" s="229"/>
      <c r="B26" s="75" t="s">
        <v>792</v>
      </c>
      <c r="C26" s="77" t="s">
        <v>245</v>
      </c>
      <c r="D26" s="76">
        <v>6116124</v>
      </c>
      <c r="E26" s="202">
        <v>13749.28</v>
      </c>
      <c r="F26" s="33"/>
      <c r="G26" s="33"/>
      <c r="H26" s="33"/>
      <c r="I26" s="33"/>
      <c r="J26" s="33"/>
      <c r="K26" s="33"/>
      <c r="L26" s="214"/>
      <c r="M26" s="37"/>
      <c r="N26" s="63"/>
      <c r="O26" s="39"/>
    </row>
    <row r="27" spans="1:15" ht="12.75" customHeight="1" x14ac:dyDescent="0.25">
      <c r="A27" s="229"/>
      <c r="B27" s="75" t="s">
        <v>792</v>
      </c>
      <c r="C27" s="77" t="s">
        <v>245</v>
      </c>
      <c r="D27" s="76">
        <v>6116128</v>
      </c>
      <c r="E27" s="33">
        <v>18</v>
      </c>
      <c r="F27" s="33"/>
      <c r="G27" s="33"/>
      <c r="H27" s="33"/>
      <c r="I27" s="33"/>
      <c r="J27" s="33"/>
      <c r="K27" s="33"/>
      <c r="L27" s="214"/>
      <c r="M27" s="37"/>
      <c r="N27" s="63"/>
      <c r="O27" s="39"/>
    </row>
    <row r="28" spans="1:15" x14ac:dyDescent="0.25">
      <c r="A28" s="229"/>
      <c r="B28" s="78" t="s">
        <v>462</v>
      </c>
      <c r="C28" s="77" t="s">
        <v>272</v>
      </c>
      <c r="D28" s="198">
        <v>6100</v>
      </c>
      <c r="E28" s="145">
        <f>49461.77-2892.16</f>
        <v>46569.61</v>
      </c>
      <c r="F28" s="33"/>
      <c r="G28" s="33"/>
      <c r="H28" s="33"/>
      <c r="I28" s="33"/>
      <c r="J28" s="33"/>
      <c r="K28" s="33"/>
      <c r="L28" s="214"/>
      <c r="M28" s="37"/>
      <c r="N28" s="63" t="s">
        <v>255</v>
      </c>
      <c r="O28" s="79"/>
    </row>
    <row r="29" spans="1:15" x14ac:dyDescent="0.25">
      <c r="A29" s="229"/>
      <c r="B29" s="75" t="s">
        <v>785</v>
      </c>
      <c r="C29" s="77" t="s">
        <v>272</v>
      </c>
      <c r="D29" s="76">
        <v>6111196</v>
      </c>
      <c r="E29" s="33">
        <v>41</v>
      </c>
      <c r="F29" s="33"/>
      <c r="G29" s="33"/>
      <c r="H29" s="33"/>
      <c r="I29" s="33"/>
      <c r="J29" s="33"/>
      <c r="K29" s="33"/>
      <c r="L29" s="214"/>
      <c r="M29" s="37"/>
      <c r="N29" s="199"/>
      <c r="O29" s="200"/>
    </row>
    <row r="30" spans="1:15" ht="12.75" customHeight="1" x14ac:dyDescent="0.25">
      <c r="A30" s="229"/>
      <c r="B30" s="75" t="s">
        <v>778</v>
      </c>
      <c r="C30" s="77" t="s">
        <v>244</v>
      </c>
      <c r="D30" s="198">
        <v>60001</v>
      </c>
      <c r="E30" s="33">
        <v>206542.85</v>
      </c>
      <c r="F30" s="33"/>
      <c r="G30" s="33"/>
      <c r="H30" s="33"/>
      <c r="I30" s="33"/>
      <c r="J30" s="33"/>
      <c r="K30" s="33"/>
      <c r="L30" s="214"/>
      <c r="M30" s="37"/>
      <c r="N30" s="37"/>
      <c r="O30" s="37"/>
    </row>
    <row r="31" spans="1:15" ht="12.75" customHeight="1" x14ac:dyDescent="0.25">
      <c r="A31" s="229"/>
      <c r="B31" s="75" t="s">
        <v>786</v>
      </c>
      <c r="C31" s="77" t="s">
        <v>244</v>
      </c>
      <c r="D31" s="76">
        <v>6111196</v>
      </c>
      <c r="E31" s="33">
        <v>40</v>
      </c>
      <c r="F31" s="33"/>
      <c r="G31" s="33"/>
      <c r="H31" s="33"/>
      <c r="I31" s="33"/>
      <c r="J31" s="33"/>
      <c r="K31" s="33"/>
      <c r="L31" s="214"/>
      <c r="M31" s="37"/>
      <c r="N31" s="37"/>
      <c r="O31" s="37"/>
    </row>
    <row r="32" spans="1:15" ht="12.75" customHeight="1" x14ac:dyDescent="0.25">
      <c r="A32" s="229"/>
      <c r="B32" s="75" t="s">
        <v>790</v>
      </c>
      <c r="C32" s="77" t="s">
        <v>243</v>
      </c>
      <c r="D32" s="76">
        <v>60003</v>
      </c>
      <c r="E32" s="33">
        <v>50838.55</v>
      </c>
      <c r="F32" s="33"/>
      <c r="G32" s="33"/>
      <c r="H32" s="33"/>
      <c r="I32" s="33"/>
      <c r="J32" s="33"/>
      <c r="K32" s="33"/>
      <c r="L32" s="214"/>
      <c r="M32" s="37"/>
      <c r="N32" s="37"/>
      <c r="O32" s="37"/>
    </row>
    <row r="33" spans="1:15" ht="12.75" customHeight="1" x14ac:dyDescent="0.25">
      <c r="A33" s="229"/>
      <c r="B33" s="75" t="s">
        <v>791</v>
      </c>
      <c r="C33" s="77" t="s">
        <v>243</v>
      </c>
      <c r="D33" s="76">
        <v>6111196</v>
      </c>
      <c r="E33" s="33">
        <v>60</v>
      </c>
      <c r="F33" s="33"/>
      <c r="G33" s="33"/>
      <c r="H33" s="33"/>
      <c r="I33" s="33"/>
      <c r="J33" s="33"/>
      <c r="K33" s="33"/>
      <c r="L33" s="214"/>
      <c r="M33" s="37"/>
      <c r="N33" s="37"/>
      <c r="O33" s="37"/>
    </row>
    <row r="34" spans="1:15" ht="12.75" customHeight="1" x14ac:dyDescent="0.25">
      <c r="A34" s="229"/>
      <c r="B34" s="75" t="s">
        <v>779</v>
      </c>
      <c r="C34" s="77" t="s">
        <v>242</v>
      </c>
      <c r="D34" s="198">
        <v>60600</v>
      </c>
      <c r="E34" s="33">
        <v>23404.22</v>
      </c>
      <c r="F34" s="33"/>
      <c r="G34" s="33"/>
      <c r="H34" s="33"/>
      <c r="I34" s="33"/>
      <c r="J34" s="33"/>
      <c r="K34" s="33"/>
      <c r="L34" s="214"/>
      <c r="M34" s="37"/>
      <c r="N34" s="37"/>
      <c r="O34" s="37"/>
    </row>
    <row r="35" spans="1:15" ht="12.75" customHeight="1" x14ac:dyDescent="0.25">
      <c r="A35" s="229"/>
      <c r="B35" s="75" t="s">
        <v>787</v>
      </c>
      <c r="C35" s="77" t="s">
        <v>242</v>
      </c>
      <c r="D35" s="76">
        <v>6111196</v>
      </c>
      <c r="E35" s="33">
        <v>28</v>
      </c>
      <c r="F35" s="33"/>
      <c r="G35" s="33"/>
      <c r="H35" s="33"/>
      <c r="I35" s="33"/>
      <c r="J35" s="33"/>
      <c r="K35" s="33"/>
      <c r="L35" s="214"/>
      <c r="M35" s="37"/>
      <c r="N35" s="37"/>
      <c r="O35" s="37"/>
    </row>
    <row r="36" spans="1:15" x14ac:dyDescent="0.25">
      <c r="A36" s="229"/>
      <c r="B36" s="78" t="s">
        <v>781</v>
      </c>
      <c r="C36" s="78" t="s">
        <v>780</v>
      </c>
      <c r="D36" s="198">
        <v>6203</v>
      </c>
      <c r="E36" s="33">
        <v>2811.7</v>
      </c>
      <c r="F36" s="33"/>
      <c r="G36" s="33"/>
      <c r="H36" s="33"/>
      <c r="I36" s="33"/>
      <c r="J36" s="33"/>
      <c r="K36" s="33"/>
      <c r="L36" s="214"/>
      <c r="M36" s="37"/>
      <c r="N36" s="37"/>
      <c r="O36" s="37"/>
    </row>
    <row r="37" spans="1:15" x14ac:dyDescent="0.25">
      <c r="A37" s="229"/>
      <c r="B37" s="78" t="s">
        <v>459</v>
      </c>
      <c r="C37" s="78" t="s">
        <v>782</v>
      </c>
      <c r="D37" s="198">
        <v>60700</v>
      </c>
      <c r="E37" s="33">
        <v>74866.89</v>
      </c>
      <c r="F37" s="33"/>
      <c r="G37" s="33"/>
      <c r="H37" s="33"/>
      <c r="I37" s="33"/>
      <c r="J37" s="33"/>
      <c r="K37" s="33"/>
      <c r="L37" s="214"/>
      <c r="M37" s="37"/>
      <c r="N37" s="37"/>
      <c r="O37" s="37"/>
    </row>
    <row r="38" spans="1:15" x14ac:dyDescent="0.25">
      <c r="A38" s="196"/>
      <c r="B38" s="75" t="s">
        <v>788</v>
      </c>
      <c r="C38" s="78" t="s">
        <v>782</v>
      </c>
      <c r="D38" s="76">
        <v>6111196</v>
      </c>
      <c r="E38" s="33">
        <v>89</v>
      </c>
      <c r="F38" s="33"/>
      <c r="G38" s="33"/>
      <c r="H38" s="33"/>
      <c r="I38" s="33"/>
      <c r="J38" s="33"/>
      <c r="K38" s="33"/>
      <c r="L38" s="195"/>
      <c r="M38" s="37"/>
      <c r="N38" s="37"/>
      <c r="O38" s="37"/>
    </row>
    <row r="39" spans="1:15" x14ac:dyDescent="0.25">
      <c r="A39" s="196"/>
      <c r="B39" s="201"/>
      <c r="C39" s="78"/>
      <c r="D39" s="198"/>
      <c r="E39" s="33"/>
      <c r="F39" s="33"/>
      <c r="G39" s="33"/>
      <c r="H39" s="33"/>
      <c r="I39" s="33"/>
      <c r="J39" s="33"/>
      <c r="K39" s="33"/>
      <c r="L39" s="195"/>
      <c r="M39" s="37"/>
      <c r="N39" s="37"/>
      <c r="O39" s="37"/>
    </row>
    <row r="40" spans="1:15" x14ac:dyDescent="0.25">
      <c r="A40" s="196"/>
      <c r="B40" s="201"/>
      <c r="C40" s="78"/>
      <c r="D40" s="198"/>
      <c r="E40" s="33"/>
      <c r="F40" s="33"/>
      <c r="G40" s="33"/>
      <c r="H40" s="33"/>
      <c r="I40" s="33"/>
      <c r="J40" s="33"/>
      <c r="K40" s="33"/>
      <c r="L40" s="195"/>
      <c r="M40" s="37"/>
      <c r="N40" s="37"/>
      <c r="O40" s="37"/>
    </row>
    <row r="41" spans="1:15" x14ac:dyDescent="0.25">
      <c r="A41" s="229" t="s">
        <v>316</v>
      </c>
      <c r="B41" s="223" t="s">
        <v>284</v>
      </c>
      <c r="C41" s="80" t="s">
        <v>386</v>
      </c>
      <c r="D41" s="80"/>
      <c r="E41" s="33"/>
      <c r="F41" s="33"/>
      <c r="G41" s="33"/>
      <c r="H41" s="33"/>
      <c r="I41" s="33"/>
      <c r="J41" s="33"/>
      <c r="K41" s="42" t="s">
        <v>7</v>
      </c>
      <c r="L41" s="211" t="s">
        <v>228</v>
      </c>
      <c r="M41" s="37"/>
      <c r="N41" s="37"/>
      <c r="O41" s="37"/>
    </row>
    <row r="42" spans="1:15" x14ac:dyDescent="0.25">
      <c r="A42" s="229"/>
      <c r="B42" s="224"/>
      <c r="C42" s="80" t="s">
        <v>387</v>
      </c>
      <c r="D42" s="80"/>
      <c r="E42" s="33"/>
      <c r="F42" s="33"/>
      <c r="G42" s="33"/>
      <c r="H42" s="33"/>
      <c r="I42" s="33"/>
      <c r="J42" s="33"/>
      <c r="K42" s="116" t="s">
        <v>7</v>
      </c>
      <c r="L42" s="211"/>
      <c r="M42" s="37"/>
      <c r="N42" s="37"/>
      <c r="O42" s="37"/>
    </row>
    <row r="43" spans="1:15" x14ac:dyDescent="0.25">
      <c r="A43" s="229"/>
      <c r="B43" s="225"/>
      <c r="C43" s="80" t="s">
        <v>388</v>
      </c>
      <c r="D43" s="80"/>
      <c r="E43" s="33"/>
      <c r="F43" s="33"/>
      <c r="G43" s="33"/>
      <c r="H43" s="33"/>
      <c r="I43" s="33"/>
      <c r="J43" s="33"/>
      <c r="K43" s="42" t="s">
        <v>7</v>
      </c>
      <c r="L43" s="211"/>
      <c r="M43" s="37"/>
      <c r="N43" s="37"/>
      <c r="O43" s="37"/>
    </row>
    <row r="44" spans="1:15" ht="12.75" customHeight="1" x14ac:dyDescent="0.25">
      <c r="A44" s="229"/>
      <c r="B44" s="80" t="s">
        <v>241</v>
      </c>
      <c r="C44" s="80" t="s">
        <v>323</v>
      </c>
      <c r="D44" s="80"/>
      <c r="E44" s="33"/>
      <c r="F44" s="33"/>
      <c r="G44" s="33"/>
      <c r="H44" s="33"/>
      <c r="I44" s="33"/>
      <c r="J44" s="33"/>
      <c r="K44" s="33"/>
      <c r="L44" s="219" t="s">
        <v>409</v>
      </c>
      <c r="M44" s="37"/>
      <c r="N44" s="37"/>
      <c r="O44" s="37"/>
    </row>
    <row r="45" spans="1:15" ht="11.25" customHeight="1" x14ac:dyDescent="0.25">
      <c r="A45" s="229"/>
      <c r="B45" s="80" t="s">
        <v>241</v>
      </c>
      <c r="C45" s="80" t="s">
        <v>324</v>
      </c>
      <c r="D45" s="80"/>
      <c r="E45" s="33"/>
      <c r="F45" s="33"/>
      <c r="G45" s="33"/>
      <c r="H45" s="33"/>
      <c r="I45" s="33"/>
      <c r="J45" s="33"/>
      <c r="K45" s="33"/>
      <c r="L45" s="220"/>
      <c r="M45" s="37"/>
      <c r="N45" s="37"/>
      <c r="O45" s="37"/>
    </row>
    <row r="46" spans="1:15" ht="11.25" customHeight="1" x14ac:dyDescent="0.25">
      <c r="A46" s="229"/>
      <c r="B46" s="80" t="s">
        <v>240</v>
      </c>
      <c r="C46" s="80" t="s">
        <v>325</v>
      </c>
      <c r="D46" s="80"/>
      <c r="E46" s="33"/>
      <c r="F46" s="33"/>
      <c r="G46" s="33"/>
      <c r="H46" s="33"/>
      <c r="I46" s="33"/>
      <c r="J46" s="33"/>
      <c r="K46" s="33"/>
      <c r="L46" s="220"/>
      <c r="M46" s="37"/>
      <c r="N46" s="37"/>
      <c r="O46" s="37"/>
    </row>
    <row r="47" spans="1:15" ht="11.25" customHeight="1" x14ac:dyDescent="0.25">
      <c r="A47" s="229"/>
      <c r="B47" s="80" t="s">
        <v>240</v>
      </c>
      <c r="C47" s="80" t="s">
        <v>326</v>
      </c>
      <c r="D47" s="80"/>
      <c r="E47" s="33"/>
      <c r="F47" s="33"/>
      <c r="G47" s="33"/>
      <c r="H47" s="33"/>
      <c r="I47" s="33"/>
      <c r="J47" s="33"/>
      <c r="K47" s="33"/>
      <c r="L47" s="220"/>
      <c r="M47" s="37"/>
      <c r="N47" s="37"/>
      <c r="O47" s="37"/>
    </row>
    <row r="48" spans="1:15" ht="11.25" customHeight="1" x14ac:dyDescent="0.25">
      <c r="A48" s="229"/>
      <c r="B48" s="80" t="s">
        <v>239</v>
      </c>
      <c r="C48" s="80" t="s">
        <v>327</v>
      </c>
      <c r="D48" s="80"/>
      <c r="E48" s="33"/>
      <c r="F48" s="33"/>
      <c r="G48" s="33"/>
      <c r="H48" s="33"/>
      <c r="I48" s="33"/>
      <c r="J48" s="33"/>
      <c r="K48" s="33"/>
      <c r="L48" s="220"/>
      <c r="M48" s="37"/>
      <c r="N48" s="37"/>
      <c r="O48" s="37"/>
    </row>
    <row r="49" spans="1:15" ht="11.25" customHeight="1" x14ac:dyDescent="0.25">
      <c r="A49" s="229"/>
      <c r="B49" s="80" t="s">
        <v>239</v>
      </c>
      <c r="C49" s="80" t="s">
        <v>328</v>
      </c>
      <c r="D49" s="80"/>
      <c r="E49" s="33"/>
      <c r="F49" s="33"/>
      <c r="G49" s="33"/>
      <c r="H49" s="33"/>
      <c r="I49" s="33"/>
      <c r="J49" s="33"/>
      <c r="K49" s="33"/>
      <c r="L49" s="220"/>
      <c r="M49" s="37"/>
      <c r="N49" s="37"/>
      <c r="O49" s="37"/>
    </row>
    <row r="50" spans="1:15" ht="11.25" customHeight="1" x14ac:dyDescent="0.25">
      <c r="A50" s="229"/>
      <c r="B50" s="80" t="s">
        <v>238</v>
      </c>
      <c r="C50" s="80" t="s">
        <v>329</v>
      </c>
      <c r="D50" s="80"/>
      <c r="E50" s="33"/>
      <c r="F50" s="33"/>
      <c r="G50" s="33"/>
      <c r="H50" s="33"/>
      <c r="I50" s="33"/>
      <c r="J50" s="33"/>
      <c r="K50" s="33"/>
      <c r="L50" s="220"/>
      <c r="M50" s="37"/>
      <c r="N50" s="37"/>
      <c r="O50" s="37"/>
    </row>
    <row r="51" spans="1:15" ht="11.25" customHeight="1" x14ac:dyDescent="0.25">
      <c r="A51" s="229"/>
      <c r="B51" s="80" t="s">
        <v>238</v>
      </c>
      <c r="C51" s="80" t="s">
        <v>330</v>
      </c>
      <c r="D51" s="80"/>
      <c r="E51" s="33"/>
      <c r="F51" s="33"/>
      <c r="G51" s="33"/>
      <c r="H51" s="33"/>
      <c r="I51" s="33"/>
      <c r="J51" s="33"/>
      <c r="K51" s="33"/>
      <c r="L51" s="220"/>
      <c r="M51" s="37"/>
      <c r="N51" s="37"/>
      <c r="O51" s="37"/>
    </row>
    <row r="52" spans="1:15" ht="11.25" customHeight="1" x14ac:dyDescent="0.25">
      <c r="A52" s="229"/>
      <c r="B52" s="80" t="s">
        <v>237</v>
      </c>
      <c r="C52" s="80" t="s">
        <v>331</v>
      </c>
      <c r="D52" s="80"/>
      <c r="E52" s="33"/>
      <c r="F52" s="33"/>
      <c r="G52" s="33"/>
      <c r="H52" s="33"/>
      <c r="I52" s="33"/>
      <c r="J52" s="33"/>
      <c r="K52" s="33"/>
      <c r="L52" s="220"/>
      <c r="M52" s="37"/>
      <c r="N52" s="37"/>
      <c r="O52" s="37"/>
    </row>
    <row r="53" spans="1:15" ht="11.25" customHeight="1" x14ac:dyDescent="0.25">
      <c r="A53" s="229"/>
      <c r="B53" s="80" t="s">
        <v>237</v>
      </c>
      <c r="C53" s="80" t="s">
        <v>332</v>
      </c>
      <c r="D53" s="80"/>
      <c r="E53" s="33"/>
      <c r="F53" s="33"/>
      <c r="G53" s="33"/>
      <c r="H53" s="33"/>
      <c r="I53" s="33"/>
      <c r="J53" s="33"/>
      <c r="K53" s="33"/>
      <c r="L53" s="220"/>
      <c r="M53" s="37"/>
      <c r="N53" s="37"/>
      <c r="O53" s="37"/>
    </row>
    <row r="54" spans="1:15" ht="11.25" customHeight="1" x14ac:dyDescent="0.25">
      <c r="A54" s="229"/>
      <c r="B54" s="80" t="s">
        <v>236</v>
      </c>
      <c r="C54" s="80" t="s">
        <v>333</v>
      </c>
      <c r="D54" s="80"/>
      <c r="E54" s="33"/>
      <c r="F54" s="33"/>
      <c r="G54" s="33"/>
      <c r="H54" s="33"/>
      <c r="I54" s="33"/>
      <c r="J54" s="33"/>
      <c r="K54" s="33"/>
      <c r="L54" s="220"/>
      <c r="M54" s="37"/>
      <c r="N54" s="37"/>
      <c r="O54" s="37"/>
    </row>
    <row r="55" spans="1:15" ht="11.25" customHeight="1" x14ac:dyDescent="0.25">
      <c r="A55" s="229"/>
      <c r="B55" s="80" t="s">
        <v>236</v>
      </c>
      <c r="C55" s="80" t="s">
        <v>334</v>
      </c>
      <c r="D55" s="80"/>
      <c r="E55" s="33"/>
      <c r="F55" s="33"/>
      <c r="G55" s="33"/>
      <c r="H55" s="33"/>
      <c r="I55" s="33"/>
      <c r="J55" s="33"/>
      <c r="K55" s="33"/>
      <c r="L55" s="220"/>
      <c r="M55" s="37"/>
      <c r="N55" s="37"/>
      <c r="O55" s="37"/>
    </row>
    <row r="56" spans="1:15" ht="11.25" customHeight="1" x14ac:dyDescent="0.25">
      <c r="A56" s="229"/>
      <c r="B56" s="80" t="s">
        <v>235</v>
      </c>
      <c r="C56" s="80" t="s">
        <v>335</v>
      </c>
      <c r="D56" s="80"/>
      <c r="E56" s="33"/>
      <c r="F56" s="33"/>
      <c r="G56" s="33"/>
      <c r="H56" s="33"/>
      <c r="I56" s="33"/>
      <c r="J56" s="33"/>
      <c r="K56" s="33"/>
      <c r="L56" s="220"/>
      <c r="M56" s="37"/>
      <c r="N56" s="37"/>
      <c r="O56" s="37"/>
    </row>
    <row r="57" spans="1:15" ht="11.25" customHeight="1" x14ac:dyDescent="0.25">
      <c r="A57" s="229"/>
      <c r="B57" s="80" t="s">
        <v>235</v>
      </c>
      <c r="C57" s="80" t="s">
        <v>336</v>
      </c>
      <c r="D57" s="80"/>
      <c r="E57" s="33"/>
      <c r="F57" s="33"/>
      <c r="G57" s="33"/>
      <c r="H57" s="33"/>
      <c r="I57" s="33"/>
      <c r="J57" s="33"/>
      <c r="K57" s="33"/>
      <c r="L57" s="220"/>
      <c r="M57" s="37"/>
      <c r="N57" s="37"/>
      <c r="O57" s="37"/>
    </row>
    <row r="58" spans="1:15" ht="11.25" customHeight="1" x14ac:dyDescent="0.25">
      <c r="A58" s="229"/>
      <c r="B58" s="80" t="s">
        <v>234</v>
      </c>
      <c r="C58" s="80" t="s">
        <v>337</v>
      </c>
      <c r="D58" s="80"/>
      <c r="E58" s="33"/>
      <c r="F58" s="33"/>
      <c r="G58" s="33"/>
      <c r="H58" s="33"/>
      <c r="I58" s="33"/>
      <c r="J58" s="33"/>
      <c r="K58" s="33"/>
      <c r="L58" s="220"/>
      <c r="M58" s="37"/>
      <c r="N58" s="37"/>
      <c r="O58" s="37"/>
    </row>
    <row r="59" spans="1:15" ht="11.25" customHeight="1" x14ac:dyDescent="0.25">
      <c r="A59" s="229"/>
      <c r="B59" s="80" t="s">
        <v>234</v>
      </c>
      <c r="C59" s="80" t="s">
        <v>338</v>
      </c>
      <c r="D59" s="80"/>
      <c r="E59" s="33"/>
      <c r="F59" s="33"/>
      <c r="G59" s="33"/>
      <c r="H59" s="33"/>
      <c r="I59" s="33"/>
      <c r="J59" s="33"/>
      <c r="K59" s="33"/>
      <c r="L59" s="220"/>
      <c r="M59" s="37"/>
      <c r="N59" s="37"/>
      <c r="O59" s="37"/>
    </row>
    <row r="60" spans="1:15" ht="11.25" customHeight="1" x14ac:dyDescent="0.25">
      <c r="A60" s="229"/>
      <c r="B60" s="76" t="s">
        <v>233</v>
      </c>
      <c r="C60" s="80" t="s">
        <v>339</v>
      </c>
      <c r="D60" s="80"/>
      <c r="E60" s="33"/>
      <c r="F60" s="33"/>
      <c r="G60" s="33"/>
      <c r="H60" s="33"/>
      <c r="I60" s="33"/>
      <c r="J60" s="33"/>
      <c r="K60" s="33"/>
      <c r="L60" s="220"/>
      <c r="M60" s="37"/>
      <c r="N60" s="37"/>
      <c r="O60" s="37"/>
    </row>
    <row r="61" spans="1:15" ht="11.25" customHeight="1" x14ac:dyDescent="0.25">
      <c r="A61" s="229"/>
      <c r="B61" s="76" t="s">
        <v>233</v>
      </c>
      <c r="C61" s="80" t="s">
        <v>340</v>
      </c>
      <c r="D61" s="80"/>
      <c r="E61" s="33"/>
      <c r="F61" s="33"/>
      <c r="G61" s="33"/>
      <c r="H61" s="33"/>
      <c r="I61" s="33"/>
      <c r="J61" s="33"/>
      <c r="K61" s="33"/>
      <c r="L61" s="220"/>
      <c r="M61" s="37"/>
      <c r="N61" s="37"/>
      <c r="O61" s="37"/>
    </row>
    <row r="62" spans="1:15" ht="11.25" customHeight="1" x14ac:dyDescent="0.25">
      <c r="A62" s="229"/>
      <c r="B62" s="216" t="s">
        <v>322</v>
      </c>
      <c r="C62" s="110" t="s">
        <v>319</v>
      </c>
      <c r="D62" s="80"/>
      <c r="E62" s="33"/>
      <c r="F62" s="33"/>
      <c r="G62" s="33"/>
      <c r="H62" s="33"/>
      <c r="I62" s="33"/>
      <c r="J62" s="33"/>
      <c r="K62" s="33"/>
      <c r="L62" s="214" t="s">
        <v>408</v>
      </c>
      <c r="M62" s="37"/>
      <c r="N62" s="37"/>
      <c r="O62" s="37"/>
    </row>
    <row r="63" spans="1:15" ht="13.5" customHeight="1" x14ac:dyDescent="0.25">
      <c r="A63" s="229"/>
      <c r="B63" s="217"/>
      <c r="C63" s="110" t="s">
        <v>320</v>
      </c>
      <c r="D63" s="80"/>
      <c r="E63" s="33"/>
      <c r="F63" s="33"/>
      <c r="G63" s="33"/>
      <c r="H63" s="33"/>
      <c r="I63" s="33"/>
      <c r="J63" s="33"/>
      <c r="K63" s="33"/>
      <c r="L63" s="214"/>
      <c r="M63" s="37"/>
      <c r="N63" s="37"/>
      <c r="O63" s="37"/>
    </row>
    <row r="64" spans="1:15" ht="13.5" customHeight="1" x14ac:dyDescent="0.25">
      <c r="A64" s="229"/>
      <c r="B64" s="218"/>
      <c r="C64" s="110" t="s">
        <v>321</v>
      </c>
      <c r="D64" s="80"/>
      <c r="E64" s="33"/>
      <c r="F64" s="33"/>
      <c r="G64" s="33"/>
      <c r="H64" s="33"/>
      <c r="I64" s="33"/>
      <c r="J64" s="33"/>
      <c r="K64" s="33"/>
      <c r="L64" s="214"/>
      <c r="M64" s="37"/>
      <c r="N64" s="37"/>
      <c r="O64" s="37"/>
    </row>
    <row r="65" spans="1:15" x14ac:dyDescent="0.25">
      <c r="A65" s="39" t="s">
        <v>231</v>
      </c>
      <c r="B65" s="81" t="s">
        <v>231</v>
      </c>
      <c r="C65" s="81" t="s">
        <v>231</v>
      </c>
      <c r="D65" s="39"/>
      <c r="E65" s="33">
        <v>263975</v>
      </c>
      <c r="F65" s="33"/>
      <c r="G65" s="33"/>
      <c r="H65" s="33"/>
      <c r="I65" s="33"/>
      <c r="J65" s="33"/>
      <c r="K65" s="33"/>
      <c r="L65" s="118" t="s">
        <v>271</v>
      </c>
      <c r="M65" s="37"/>
      <c r="N65" s="37"/>
      <c r="O65" s="37"/>
    </row>
    <row r="66" spans="1:15" ht="13.5" customHeight="1" x14ac:dyDescent="0.25">
      <c r="A66" s="39" t="s">
        <v>230</v>
      </c>
      <c r="B66" s="81" t="s">
        <v>230</v>
      </c>
      <c r="C66" s="39" t="s">
        <v>229</v>
      </c>
      <c r="D66" s="39"/>
      <c r="E66" s="33">
        <v>201975</v>
      </c>
      <c r="F66" s="33"/>
      <c r="G66" s="33"/>
      <c r="H66" s="33"/>
      <c r="I66" s="33"/>
      <c r="J66" s="33"/>
      <c r="K66" s="33"/>
      <c r="L66" s="118" t="s">
        <v>343</v>
      </c>
      <c r="M66" s="37"/>
      <c r="N66" s="37"/>
      <c r="O66" s="37"/>
    </row>
    <row r="67" spans="1:15" x14ac:dyDescent="0.25">
      <c r="A67" s="63" t="s">
        <v>7</v>
      </c>
      <c r="B67" s="81" t="s">
        <v>283</v>
      </c>
      <c r="C67" s="83" t="s">
        <v>229</v>
      </c>
      <c r="D67" s="83"/>
      <c r="E67" s="39"/>
      <c r="F67" s="39"/>
      <c r="G67" s="39"/>
      <c r="H67" s="39"/>
      <c r="I67" s="39"/>
      <c r="J67" s="39"/>
      <c r="K67" s="63" t="s">
        <v>7</v>
      </c>
      <c r="L67" s="84" t="s">
        <v>228</v>
      </c>
      <c r="M67" s="37"/>
      <c r="N67" s="37"/>
      <c r="O67" s="37"/>
    </row>
    <row r="68" spans="1:15" x14ac:dyDescent="0.25">
      <c r="A68" s="226" t="s">
        <v>4</v>
      </c>
      <c r="B68" s="227"/>
      <c r="C68" s="227"/>
      <c r="D68" s="228"/>
      <c r="E68" s="85">
        <f t="shared" ref="E68:K68" si="0">+SUM(E8:E67)</f>
        <v>3078889.87</v>
      </c>
      <c r="F68" s="85">
        <f t="shared" si="0"/>
        <v>0</v>
      </c>
      <c r="G68" s="85">
        <f t="shared" si="0"/>
        <v>0</v>
      </c>
      <c r="H68" s="85">
        <f t="shared" si="0"/>
        <v>0</v>
      </c>
      <c r="I68" s="85">
        <f t="shared" si="0"/>
        <v>0</v>
      </c>
      <c r="J68" s="85">
        <f t="shared" si="0"/>
        <v>0</v>
      </c>
      <c r="K68" s="85">
        <f t="shared" si="0"/>
        <v>0</v>
      </c>
      <c r="L68" s="84"/>
      <c r="M68" s="37"/>
      <c r="N68" s="37"/>
      <c r="O68" s="37"/>
    </row>
    <row r="69" spans="1:15" x14ac:dyDescent="0.25">
      <c r="A69" s="37"/>
      <c r="B69" s="38"/>
      <c r="C69" s="26"/>
      <c r="D69" s="26"/>
      <c r="E69" s="37"/>
      <c r="F69" s="37"/>
      <c r="G69" s="37"/>
      <c r="H69" s="37"/>
      <c r="I69" s="37"/>
      <c r="J69" s="37"/>
      <c r="K69" s="37"/>
      <c r="L69" s="37"/>
      <c r="M69" s="37"/>
      <c r="N69" s="37"/>
      <c r="O69" s="37"/>
    </row>
    <row r="70" spans="1:15" x14ac:dyDescent="0.25">
      <c r="A70" s="37"/>
      <c r="B70" s="38"/>
      <c r="C70" s="26"/>
      <c r="D70" s="26"/>
      <c r="E70" s="37"/>
      <c r="F70" s="37"/>
      <c r="G70" s="37"/>
      <c r="H70" s="37"/>
      <c r="I70" s="37"/>
      <c r="J70" s="37"/>
      <c r="K70" s="37"/>
      <c r="L70" s="37"/>
      <c r="M70" s="37"/>
      <c r="N70" s="37"/>
      <c r="O70" s="37"/>
    </row>
    <row r="71" spans="1:15" x14ac:dyDescent="0.25">
      <c r="A71" s="22" t="s">
        <v>267</v>
      </c>
      <c r="B71" s="23" t="s">
        <v>268</v>
      </c>
      <c r="C71" s="54"/>
      <c r="D71" s="54"/>
      <c r="E71" s="55"/>
      <c r="F71" s="55"/>
      <c r="G71" s="55"/>
      <c r="H71" s="55"/>
      <c r="I71" s="55"/>
      <c r="J71" s="55"/>
      <c r="K71" s="55"/>
      <c r="L71" s="56"/>
      <c r="M71" s="37"/>
      <c r="N71" s="37"/>
      <c r="O71" s="37"/>
    </row>
    <row r="72" spans="1:15" x14ac:dyDescent="0.25">
      <c r="A72" s="24" t="s">
        <v>0</v>
      </c>
      <c r="B72" s="37" t="s">
        <v>431</v>
      </c>
      <c r="C72" s="25"/>
      <c r="D72" s="25"/>
      <c r="E72" s="57"/>
      <c r="F72" s="57"/>
      <c r="G72" s="57"/>
      <c r="H72" s="57"/>
      <c r="I72" s="57"/>
      <c r="J72" s="57"/>
      <c r="K72" s="57"/>
      <c r="L72" s="58"/>
      <c r="M72" s="37"/>
      <c r="N72" s="37"/>
      <c r="O72" s="37"/>
    </row>
    <row r="73" spans="1:15" x14ac:dyDescent="0.25">
      <c r="A73" s="24" t="s">
        <v>1</v>
      </c>
      <c r="B73" s="37" t="s">
        <v>432</v>
      </c>
      <c r="C73" s="25"/>
      <c r="D73" s="25"/>
      <c r="E73" s="57"/>
      <c r="F73" s="57"/>
      <c r="G73" s="57"/>
      <c r="H73" s="57"/>
      <c r="I73" s="57"/>
      <c r="J73" s="57"/>
      <c r="K73" s="57"/>
      <c r="L73" s="58"/>
      <c r="M73" s="37"/>
      <c r="N73" s="37"/>
      <c r="O73" s="37"/>
    </row>
    <row r="74" spans="1:15" x14ac:dyDescent="0.25">
      <c r="A74" s="24"/>
      <c r="B74" s="25" t="s">
        <v>394</v>
      </c>
      <c r="C74" s="57"/>
      <c r="D74" s="57"/>
      <c r="E74" s="57"/>
      <c r="F74" s="57"/>
      <c r="G74" s="57"/>
      <c r="H74" s="57"/>
      <c r="I74" s="57"/>
      <c r="J74" s="57"/>
      <c r="K74" s="57"/>
      <c r="L74" s="58"/>
      <c r="M74" s="37"/>
      <c r="N74" s="37"/>
      <c r="O74" s="37"/>
    </row>
    <row r="75" spans="1:15" x14ac:dyDescent="0.25">
      <c r="A75" s="24"/>
      <c r="B75" s="37" t="s">
        <v>434</v>
      </c>
      <c r="C75" s="57"/>
      <c r="D75" s="57"/>
      <c r="E75" s="57"/>
      <c r="F75" s="57"/>
      <c r="G75" s="57"/>
      <c r="H75" s="57"/>
      <c r="I75" s="57"/>
      <c r="J75" s="57"/>
      <c r="K75" s="57"/>
      <c r="L75" s="58"/>
      <c r="M75" s="37"/>
      <c r="N75" s="37"/>
      <c r="O75" s="37"/>
    </row>
    <row r="76" spans="1:15" x14ac:dyDescent="0.25">
      <c r="A76" s="24"/>
      <c r="B76" s="37" t="s">
        <v>373</v>
      </c>
      <c r="C76" s="57"/>
      <c r="D76" s="57"/>
      <c r="E76" s="57"/>
      <c r="F76" s="57"/>
      <c r="G76" s="57"/>
      <c r="H76" s="57"/>
      <c r="I76" s="57"/>
      <c r="J76" s="57"/>
      <c r="K76" s="57"/>
      <c r="L76" s="58"/>
      <c r="M76" s="37"/>
      <c r="N76" s="37"/>
      <c r="O76" s="37"/>
    </row>
    <row r="77" spans="1:15" x14ac:dyDescent="0.25">
      <c r="A77" s="24"/>
      <c r="B77" s="37" t="s">
        <v>372</v>
      </c>
      <c r="C77" s="57"/>
      <c r="D77" s="57"/>
      <c r="E77" s="57"/>
      <c r="F77" s="57"/>
      <c r="G77" s="57"/>
      <c r="H77" s="57"/>
      <c r="I77" s="57"/>
      <c r="J77" s="57"/>
      <c r="K77" s="57"/>
      <c r="L77" s="58"/>
      <c r="M77" s="37"/>
      <c r="N77" s="37"/>
      <c r="O77" s="37"/>
    </row>
    <row r="78" spans="1:15" x14ac:dyDescent="0.25">
      <c r="A78" s="24" t="s">
        <v>2</v>
      </c>
      <c r="B78" s="37" t="s">
        <v>444</v>
      </c>
      <c r="C78" s="57"/>
      <c r="D78" s="57"/>
      <c r="E78" s="57"/>
      <c r="F78" s="57"/>
      <c r="G78" s="57"/>
      <c r="H78" s="57"/>
      <c r="I78" s="57"/>
      <c r="J78" s="57"/>
      <c r="K78" s="57"/>
      <c r="L78" s="58"/>
      <c r="M78" s="37"/>
      <c r="N78" s="37"/>
      <c r="O78" s="37"/>
    </row>
    <row r="79" spans="1:15" x14ac:dyDescent="0.25">
      <c r="A79" s="24"/>
      <c r="B79" s="37" t="s">
        <v>395</v>
      </c>
      <c r="C79" s="57"/>
      <c r="D79" s="57"/>
      <c r="E79" s="57"/>
      <c r="F79" s="57"/>
      <c r="G79" s="57"/>
      <c r="H79" s="57"/>
      <c r="I79" s="57"/>
      <c r="J79" s="57"/>
      <c r="K79" s="57"/>
      <c r="L79" s="58"/>
      <c r="M79" s="37"/>
      <c r="N79" s="37"/>
      <c r="O79" s="37"/>
    </row>
    <row r="80" spans="1:15" x14ac:dyDescent="0.25">
      <c r="A80" s="24"/>
      <c r="B80" s="37" t="s">
        <v>396</v>
      </c>
      <c r="C80" s="57"/>
      <c r="D80" s="57"/>
      <c r="E80" s="57"/>
      <c r="F80" s="57"/>
      <c r="G80" s="57"/>
      <c r="H80" s="57"/>
      <c r="I80" s="57"/>
      <c r="J80" s="57"/>
      <c r="K80" s="57"/>
      <c r="L80" s="58"/>
      <c r="M80" s="37"/>
      <c r="N80" s="37"/>
      <c r="O80" s="37"/>
    </row>
    <row r="81" spans="1:15" x14ac:dyDescent="0.25">
      <c r="A81" s="24"/>
      <c r="B81" s="37" t="s">
        <v>372</v>
      </c>
      <c r="C81" s="57"/>
      <c r="D81" s="57"/>
      <c r="E81" s="57"/>
      <c r="F81" s="57"/>
      <c r="G81" s="57"/>
      <c r="H81" s="57"/>
      <c r="I81" s="57"/>
      <c r="J81" s="57"/>
      <c r="K81" s="57"/>
      <c r="L81" s="58"/>
      <c r="M81" s="37"/>
      <c r="N81" s="37"/>
      <c r="O81" s="37"/>
    </row>
    <row r="82" spans="1:15" x14ac:dyDescent="0.25">
      <c r="A82" s="24" t="s">
        <v>3</v>
      </c>
      <c r="B82" s="37" t="s">
        <v>435</v>
      </c>
      <c r="C82" s="57"/>
      <c r="D82" s="57"/>
      <c r="E82" s="57"/>
      <c r="F82" s="57"/>
      <c r="G82" s="57"/>
      <c r="H82" s="57"/>
      <c r="I82" s="57"/>
      <c r="J82" s="57"/>
      <c r="K82" s="57"/>
      <c r="L82" s="58"/>
      <c r="M82" s="37"/>
      <c r="N82" s="37"/>
      <c r="O82" s="37"/>
    </row>
    <row r="83" spans="1:15" x14ac:dyDescent="0.25">
      <c r="A83" s="24"/>
      <c r="B83" s="37" t="s">
        <v>436</v>
      </c>
      <c r="C83" s="25"/>
      <c r="D83" s="25"/>
      <c r="E83" s="57"/>
      <c r="F83" s="57"/>
      <c r="G83" s="57"/>
      <c r="H83" s="57"/>
      <c r="I83" s="57"/>
      <c r="J83" s="57"/>
      <c r="K83" s="57"/>
      <c r="L83" s="58"/>
      <c r="M83" s="37"/>
      <c r="N83" s="37"/>
      <c r="O83" s="37"/>
    </row>
    <row r="84" spans="1:15" x14ac:dyDescent="0.25">
      <c r="A84" s="24" t="s">
        <v>6</v>
      </c>
      <c r="B84" s="37" t="s">
        <v>379</v>
      </c>
      <c r="C84" s="25"/>
      <c r="D84" s="25"/>
      <c r="E84" s="57"/>
      <c r="F84" s="57"/>
      <c r="G84" s="57"/>
      <c r="H84" s="57"/>
      <c r="I84" s="57"/>
      <c r="J84" s="57"/>
      <c r="K84" s="57"/>
      <c r="L84" s="58"/>
      <c r="M84" s="37"/>
      <c r="N84" s="37"/>
      <c r="O84" s="37"/>
    </row>
    <row r="85" spans="1:15" x14ac:dyDescent="0.25">
      <c r="A85" s="24"/>
      <c r="B85" s="87" t="s">
        <v>378</v>
      </c>
      <c r="C85" s="25"/>
      <c r="D85" s="25"/>
      <c r="E85" s="57"/>
      <c r="F85" s="57"/>
      <c r="G85" s="57"/>
      <c r="H85" s="57"/>
      <c r="I85" s="57"/>
      <c r="J85" s="57"/>
      <c r="K85" s="57"/>
      <c r="L85" s="58"/>
      <c r="M85" s="37"/>
      <c r="N85" s="37"/>
      <c r="O85" s="37"/>
    </row>
    <row r="86" spans="1:15" x14ac:dyDescent="0.25">
      <c r="A86" s="24"/>
      <c r="B86" s="87" t="s">
        <v>423</v>
      </c>
      <c r="C86" s="25"/>
      <c r="D86" s="25"/>
      <c r="E86" s="57"/>
      <c r="F86" s="57"/>
      <c r="G86" s="57"/>
      <c r="H86" s="57"/>
      <c r="I86" s="57"/>
      <c r="J86" s="57"/>
      <c r="K86" s="57"/>
      <c r="L86" s="58"/>
      <c r="M86" s="37"/>
      <c r="N86" s="37"/>
      <c r="O86" s="37"/>
    </row>
    <row r="87" spans="1:15" x14ac:dyDescent="0.25">
      <c r="A87" s="24"/>
      <c r="B87" s="37" t="s">
        <v>285</v>
      </c>
      <c r="C87" s="25"/>
      <c r="D87" s="25"/>
      <c r="E87" s="57"/>
      <c r="F87" s="57"/>
      <c r="G87" s="57"/>
      <c r="H87" s="57"/>
      <c r="I87" s="57"/>
      <c r="J87" s="57"/>
      <c r="K87" s="57"/>
      <c r="L87" s="58"/>
      <c r="M87" s="37"/>
      <c r="N87" s="37"/>
      <c r="O87" s="37"/>
    </row>
    <row r="88" spans="1:15" x14ac:dyDescent="0.25">
      <c r="A88" s="24"/>
      <c r="B88" s="37" t="s">
        <v>380</v>
      </c>
      <c r="C88" s="25"/>
      <c r="D88" s="25"/>
      <c r="E88" s="57"/>
      <c r="F88" s="57"/>
      <c r="G88" s="57"/>
      <c r="H88" s="57"/>
      <c r="I88" s="57"/>
      <c r="J88" s="57"/>
      <c r="K88" s="57"/>
      <c r="L88" s="58"/>
      <c r="M88" s="37"/>
      <c r="N88" s="37"/>
      <c r="O88" s="37"/>
    </row>
    <row r="89" spans="1:15" x14ac:dyDescent="0.25">
      <c r="A89" s="24"/>
      <c r="B89" s="37" t="s">
        <v>273</v>
      </c>
      <c r="C89" s="25"/>
      <c r="D89" s="25"/>
      <c r="E89" s="57"/>
      <c r="F89" s="57"/>
      <c r="G89" s="57"/>
      <c r="H89" s="57"/>
      <c r="I89" s="57"/>
      <c r="J89" s="57"/>
      <c r="K89" s="57"/>
      <c r="L89" s="58"/>
      <c r="M89" s="37"/>
      <c r="N89" s="37"/>
      <c r="O89" s="37"/>
    </row>
    <row r="90" spans="1:15" x14ac:dyDescent="0.25">
      <c r="A90" s="24"/>
      <c r="B90" s="37" t="s">
        <v>381</v>
      </c>
      <c r="C90" s="25"/>
      <c r="D90" s="25"/>
      <c r="E90" s="57"/>
      <c r="F90" s="57"/>
      <c r="G90" s="57"/>
      <c r="H90" s="57"/>
      <c r="I90" s="57"/>
      <c r="J90" s="57"/>
      <c r="K90" s="57"/>
      <c r="L90" s="58"/>
      <c r="M90" s="37"/>
      <c r="N90" s="37"/>
      <c r="O90" s="37"/>
    </row>
    <row r="91" spans="1:15" x14ac:dyDescent="0.25">
      <c r="A91" s="24" t="s">
        <v>8</v>
      </c>
      <c r="B91" s="37" t="s">
        <v>260</v>
      </c>
      <c r="C91" s="25"/>
      <c r="D91" s="25"/>
      <c r="E91" s="57"/>
      <c r="F91" s="57"/>
      <c r="G91" s="57"/>
      <c r="H91" s="57"/>
      <c r="I91" s="57"/>
      <c r="J91" s="57"/>
      <c r="K91" s="57"/>
      <c r="L91" s="58"/>
      <c r="M91" s="37"/>
      <c r="N91" s="37"/>
      <c r="O91" s="37"/>
    </row>
    <row r="92" spans="1:15" x14ac:dyDescent="0.25">
      <c r="A92" s="24"/>
      <c r="B92" s="37" t="s">
        <v>437</v>
      </c>
      <c r="C92" s="25"/>
      <c r="D92" s="25"/>
      <c r="E92" s="57"/>
      <c r="F92" s="57"/>
      <c r="G92" s="57"/>
      <c r="H92" s="57"/>
      <c r="I92" s="57"/>
      <c r="J92" s="57"/>
      <c r="K92" s="57"/>
      <c r="L92" s="58"/>
      <c r="M92" s="37"/>
      <c r="N92" s="37"/>
      <c r="O92" s="37"/>
    </row>
    <row r="93" spans="1:15" x14ac:dyDescent="0.25">
      <c r="A93" s="24" t="s">
        <v>226</v>
      </c>
      <c r="B93" s="37" t="s">
        <v>425</v>
      </c>
      <c r="C93" s="25"/>
      <c r="D93" s="25"/>
      <c r="E93" s="57"/>
      <c r="F93" s="57"/>
      <c r="G93" s="57"/>
      <c r="H93" s="57"/>
      <c r="I93" s="57"/>
      <c r="J93" s="57"/>
      <c r="K93" s="57"/>
      <c r="L93" s="58"/>
      <c r="M93" s="37"/>
      <c r="N93" s="37"/>
      <c r="O93" s="37"/>
    </row>
    <row r="94" spans="1:15" x14ac:dyDescent="0.25">
      <c r="A94" s="24" t="s">
        <v>225</v>
      </c>
      <c r="B94" s="37" t="s">
        <v>426</v>
      </c>
      <c r="C94" s="25"/>
      <c r="D94" s="25"/>
      <c r="E94" s="57"/>
      <c r="F94" s="57"/>
      <c r="G94" s="57"/>
      <c r="H94" s="57"/>
      <c r="I94" s="57"/>
      <c r="J94" s="57"/>
      <c r="K94" s="57"/>
      <c r="L94" s="58"/>
      <c r="M94" s="37"/>
      <c r="N94" s="37"/>
      <c r="O94" s="37"/>
    </row>
    <row r="95" spans="1:15" x14ac:dyDescent="0.25">
      <c r="A95" s="27" t="s">
        <v>262</v>
      </c>
      <c r="B95" s="59" t="s">
        <v>427</v>
      </c>
      <c r="C95" s="28"/>
      <c r="D95" s="28"/>
      <c r="E95" s="59"/>
      <c r="F95" s="59"/>
      <c r="G95" s="59"/>
      <c r="H95" s="59"/>
      <c r="I95" s="59"/>
      <c r="J95" s="59"/>
      <c r="K95" s="59"/>
      <c r="L95" s="60"/>
      <c r="M95" s="37"/>
      <c r="N95" s="37"/>
      <c r="O95" s="37"/>
    </row>
    <row r="96" spans="1:15" x14ac:dyDescent="0.25">
      <c r="A96" s="37" t="s">
        <v>438</v>
      </c>
      <c r="B96" s="38"/>
      <c r="C96" s="26"/>
      <c r="D96" s="26"/>
      <c r="E96" s="37"/>
      <c r="F96" s="37"/>
      <c r="G96" s="37"/>
      <c r="H96" s="37"/>
      <c r="I96" s="37"/>
      <c r="J96" s="37"/>
      <c r="K96" s="37"/>
      <c r="L96" s="37"/>
      <c r="M96" s="37"/>
      <c r="N96" s="37"/>
      <c r="O96" s="37"/>
    </row>
    <row r="97" spans="1:1" x14ac:dyDescent="0.25">
      <c r="A97" s="37" t="s">
        <v>439</v>
      </c>
    </row>
  </sheetData>
  <mergeCells count="12">
    <mergeCell ref="B6:C6"/>
    <mergeCell ref="B41:B43"/>
    <mergeCell ref="A68:D68"/>
    <mergeCell ref="A41:A64"/>
    <mergeCell ref="A8:A37"/>
    <mergeCell ref="L41:L43"/>
    <mergeCell ref="B7:C7"/>
    <mergeCell ref="L8:L37"/>
    <mergeCell ref="F7:J7"/>
    <mergeCell ref="B62:B64"/>
    <mergeCell ref="L44:L61"/>
    <mergeCell ref="L62:L64"/>
  </mergeCells>
  <pageMargins left="1.1023622047244095" right="0" top="0.15748031496062992" bottom="0" header="0.31496062992125984" footer="0.31496062992125984"/>
  <pageSetup scale="55"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0"/>
  <sheetViews>
    <sheetView topLeftCell="A16" zoomScale="85" zoomScaleNormal="85" zoomScaleSheetLayoutView="40" workbookViewId="0">
      <selection activeCell="C13" sqref="C13"/>
    </sheetView>
  </sheetViews>
  <sheetFormatPr defaultColWidth="9.109375" defaultRowHeight="13.2" x14ac:dyDescent="0.3"/>
  <cols>
    <col min="1" max="1" width="39.44140625" style="6" customWidth="1"/>
    <col min="2" max="3" width="29.44140625" style="6" customWidth="1"/>
    <col min="4" max="4" width="21" style="6" customWidth="1"/>
    <col min="5" max="5" width="18.44140625" style="6" customWidth="1"/>
    <col min="6" max="6" width="20" style="6" customWidth="1"/>
    <col min="7" max="7" width="19.44140625" style="6" customWidth="1"/>
    <col min="8" max="8" width="20.109375" style="6" customWidth="1"/>
    <col min="9" max="9" width="18.109375" style="6" customWidth="1"/>
    <col min="10" max="11" width="18.5546875" style="6" customWidth="1"/>
    <col min="12" max="12" width="15" style="6" customWidth="1"/>
    <col min="13" max="13" width="16.44140625" style="6" customWidth="1"/>
    <col min="14" max="16" width="18.5546875" style="6" customWidth="1"/>
    <col min="17" max="17" width="15.44140625" style="6" customWidth="1"/>
    <col min="18" max="18" width="36" style="6" customWidth="1"/>
    <col min="19" max="19" width="18.5546875" style="6" customWidth="1"/>
    <col min="20" max="20" width="20.6640625" style="6" customWidth="1"/>
    <col min="21" max="21" width="11.88671875" style="6" customWidth="1"/>
    <col min="22" max="22" width="27.44140625" style="6" customWidth="1"/>
    <col min="23" max="23" width="15.33203125" style="6" customWidth="1"/>
    <col min="24" max="24" width="15.6640625" style="6" customWidth="1"/>
    <col min="25" max="25" width="25.6640625" style="6" customWidth="1"/>
    <col min="26" max="26" width="17" style="6" customWidth="1"/>
    <col min="27" max="16384" width="9.109375" style="6"/>
  </cols>
  <sheetData>
    <row r="1" spans="1:26" ht="32.25" customHeight="1" x14ac:dyDescent="0.3">
      <c r="W1" s="210" t="s">
        <v>404</v>
      </c>
      <c r="X1" s="210"/>
      <c r="Y1" s="210"/>
      <c r="Z1" s="210"/>
    </row>
    <row r="2" spans="1:26" x14ac:dyDescent="0.25">
      <c r="A2" s="3"/>
    </row>
    <row r="3" spans="1:26" x14ac:dyDescent="0.25">
      <c r="A3" s="29" t="s">
        <v>257</v>
      </c>
      <c r="B3" s="87"/>
      <c r="C3" s="87"/>
      <c r="D3" s="87"/>
      <c r="E3" s="87"/>
      <c r="F3" s="87"/>
      <c r="G3" s="87"/>
      <c r="H3" s="87"/>
      <c r="I3" s="87"/>
      <c r="J3" s="87"/>
      <c r="K3" s="87"/>
      <c r="L3" s="87"/>
      <c r="M3" s="87"/>
      <c r="N3" s="87"/>
      <c r="O3" s="87"/>
      <c r="P3" s="87"/>
      <c r="Q3" s="87"/>
      <c r="R3" s="87"/>
      <c r="S3" s="87"/>
      <c r="T3" s="87"/>
      <c r="U3" s="87"/>
      <c r="V3" s="87"/>
      <c r="W3" s="87"/>
      <c r="X3" s="87"/>
      <c r="Y3" s="87"/>
    </row>
    <row r="4" spans="1:26" ht="18" x14ac:dyDescent="0.25">
      <c r="A4" s="29" t="s">
        <v>278</v>
      </c>
      <c r="B4" s="87"/>
      <c r="C4" s="87"/>
      <c r="D4" s="87"/>
      <c r="E4" s="87"/>
      <c r="F4" s="87"/>
      <c r="G4" s="87"/>
      <c r="H4" s="87"/>
      <c r="I4" s="87"/>
      <c r="J4" s="87"/>
      <c r="K4" s="87"/>
      <c r="L4" s="87"/>
      <c r="M4" s="87"/>
      <c r="N4" s="87"/>
      <c r="O4" s="87"/>
      <c r="P4" s="87"/>
      <c r="Q4" s="87"/>
      <c r="R4" s="87"/>
      <c r="S4" s="87"/>
      <c r="T4" s="87"/>
      <c r="U4" s="87"/>
      <c r="V4" s="121" t="s">
        <v>448</v>
      </c>
      <c r="W4" s="87"/>
      <c r="X4" s="87"/>
      <c r="Y4" s="87"/>
    </row>
    <row r="5" spans="1:26" x14ac:dyDescent="0.3">
      <c r="A5" s="87"/>
      <c r="B5" s="87"/>
      <c r="C5" s="87"/>
      <c r="D5" s="87"/>
      <c r="E5" s="87"/>
      <c r="F5" s="87"/>
      <c r="G5" s="87"/>
      <c r="H5" s="87"/>
      <c r="I5" s="87"/>
      <c r="J5" s="87"/>
      <c r="K5" s="87"/>
      <c r="L5" s="87"/>
      <c r="M5" s="87"/>
      <c r="N5" s="87"/>
      <c r="O5" s="87"/>
      <c r="P5" s="87"/>
      <c r="Q5" s="87"/>
      <c r="R5" s="87"/>
      <c r="S5" s="87"/>
      <c r="T5" s="87"/>
      <c r="U5" s="87"/>
      <c r="V5" s="87"/>
      <c r="W5" s="87"/>
      <c r="X5" s="87"/>
      <c r="Y5" s="87"/>
    </row>
    <row r="6" spans="1:26" x14ac:dyDescent="0.3">
      <c r="A6" s="88" t="s">
        <v>251</v>
      </c>
      <c r="B6" s="87"/>
      <c r="C6" s="87"/>
      <c r="D6" s="87"/>
      <c r="E6" s="87"/>
      <c r="F6" s="87"/>
      <c r="G6" s="87"/>
      <c r="H6" s="87"/>
      <c r="I6" s="87"/>
      <c r="J6" s="87"/>
      <c r="K6" s="87"/>
      <c r="L6" s="87"/>
      <c r="M6" s="87"/>
      <c r="N6" s="87"/>
      <c r="O6" s="87"/>
      <c r="P6" s="87"/>
      <c r="Q6" s="87"/>
      <c r="R6" s="87"/>
      <c r="S6" s="87"/>
      <c r="T6" s="87"/>
      <c r="U6" s="87"/>
      <c r="V6" s="87"/>
      <c r="W6" s="87"/>
      <c r="X6" s="87"/>
      <c r="Y6" s="87"/>
    </row>
    <row r="7" spans="1:26" s="7" customFormat="1" ht="12.75" customHeight="1" x14ac:dyDescent="0.3">
      <c r="A7" s="254" t="s">
        <v>287</v>
      </c>
      <c r="B7" s="254" t="s">
        <v>288</v>
      </c>
      <c r="C7" s="254" t="s">
        <v>406</v>
      </c>
      <c r="D7" s="254" t="s">
        <v>289</v>
      </c>
      <c r="E7" s="258" t="s">
        <v>290</v>
      </c>
      <c r="F7" s="258"/>
      <c r="G7" s="258"/>
      <c r="H7" s="258"/>
      <c r="I7" s="258"/>
      <c r="J7" s="258"/>
      <c r="K7" s="258"/>
      <c r="L7" s="258"/>
      <c r="M7" s="258"/>
      <c r="N7" s="258"/>
      <c r="O7" s="258"/>
      <c r="P7" s="258"/>
      <c r="Q7" s="258"/>
      <c r="R7" s="258"/>
      <c r="S7" s="258"/>
      <c r="T7" s="258"/>
      <c r="U7" s="258"/>
      <c r="V7" s="258"/>
      <c r="W7" s="258"/>
      <c r="X7" s="258"/>
      <c r="Y7" s="258"/>
    </row>
    <row r="8" spans="1:26" s="7" customFormat="1" ht="105.75" customHeight="1" x14ac:dyDescent="0.3">
      <c r="A8" s="255"/>
      <c r="B8" s="255"/>
      <c r="C8" s="255"/>
      <c r="D8" s="255"/>
      <c r="E8" s="242" t="s">
        <v>293</v>
      </c>
      <c r="F8" s="242"/>
      <c r="G8" s="242"/>
      <c r="H8" s="242"/>
      <c r="I8" s="242"/>
      <c r="J8" s="242" t="s">
        <v>294</v>
      </c>
      <c r="K8" s="242"/>
      <c r="L8" s="242"/>
      <c r="M8" s="89" t="s">
        <v>295</v>
      </c>
      <c r="N8" s="242" t="s">
        <v>296</v>
      </c>
      <c r="O8" s="242"/>
      <c r="P8" s="242"/>
      <c r="Q8" s="242"/>
      <c r="R8" s="89" t="s">
        <v>297</v>
      </c>
      <c r="S8" s="242" t="s">
        <v>298</v>
      </c>
      <c r="T8" s="242"/>
      <c r="U8" s="242"/>
      <c r="V8" s="89" t="s">
        <v>299</v>
      </c>
      <c r="W8" s="242" t="s">
        <v>300</v>
      </c>
      <c r="X8" s="242"/>
      <c r="Y8" s="89" t="s">
        <v>301</v>
      </c>
    </row>
    <row r="9" spans="1:26" s="7" customFormat="1" ht="56.25" customHeight="1" x14ac:dyDescent="0.3">
      <c r="A9" s="255"/>
      <c r="B9" s="255"/>
      <c r="C9" s="255"/>
      <c r="D9" s="255"/>
      <c r="E9" s="242" t="s">
        <v>302</v>
      </c>
      <c r="F9" s="242"/>
      <c r="G9" s="242" t="s">
        <v>303</v>
      </c>
      <c r="H9" s="242"/>
      <c r="I9" s="242" t="s">
        <v>304</v>
      </c>
      <c r="J9" s="242" t="s">
        <v>305</v>
      </c>
      <c r="K9" s="242" t="s">
        <v>306</v>
      </c>
      <c r="L9" s="242" t="s">
        <v>304</v>
      </c>
      <c r="M9" s="242" t="s">
        <v>304</v>
      </c>
      <c r="N9" s="242" t="s">
        <v>307</v>
      </c>
      <c r="O9" s="242" t="s">
        <v>308</v>
      </c>
      <c r="P9" s="242" t="s">
        <v>309</v>
      </c>
      <c r="Q9" s="242" t="s">
        <v>304</v>
      </c>
      <c r="R9" s="242" t="s">
        <v>304</v>
      </c>
      <c r="S9" s="242" t="s">
        <v>310</v>
      </c>
      <c r="T9" s="242" t="s">
        <v>311</v>
      </c>
      <c r="U9" s="242" t="s">
        <v>304</v>
      </c>
      <c r="V9" s="242" t="s">
        <v>304</v>
      </c>
      <c r="W9" s="242" t="s">
        <v>304</v>
      </c>
      <c r="X9" s="242" t="s">
        <v>304</v>
      </c>
      <c r="Y9" s="242" t="s">
        <v>304</v>
      </c>
    </row>
    <row r="10" spans="1:26" s="7" customFormat="1" ht="52.8" x14ac:dyDescent="0.3">
      <c r="A10" s="256"/>
      <c r="B10" s="256"/>
      <c r="C10" s="256"/>
      <c r="D10" s="256"/>
      <c r="E10" s="89" t="s">
        <v>312</v>
      </c>
      <c r="F10" s="89" t="s">
        <v>313</v>
      </c>
      <c r="G10" s="89" t="s">
        <v>312</v>
      </c>
      <c r="H10" s="89" t="s">
        <v>313</v>
      </c>
      <c r="I10" s="242"/>
      <c r="J10" s="242"/>
      <c r="K10" s="242"/>
      <c r="L10" s="242"/>
      <c r="M10" s="242"/>
      <c r="N10" s="242"/>
      <c r="O10" s="242"/>
      <c r="P10" s="242"/>
      <c r="Q10" s="242"/>
      <c r="R10" s="242"/>
      <c r="S10" s="242"/>
      <c r="T10" s="242"/>
      <c r="U10" s="242"/>
      <c r="V10" s="242"/>
      <c r="W10" s="242"/>
      <c r="X10" s="242"/>
      <c r="Y10" s="242"/>
    </row>
    <row r="11" spans="1:26" s="7" customFormat="1" ht="15" customHeight="1" x14ac:dyDescent="0.3">
      <c r="A11" s="250" t="s">
        <v>0</v>
      </c>
      <c r="B11" s="252"/>
      <c r="C11" s="90" t="s">
        <v>1</v>
      </c>
      <c r="D11" s="90" t="s">
        <v>2</v>
      </c>
      <c r="E11" s="253" t="s">
        <v>3</v>
      </c>
      <c r="F11" s="253"/>
      <c r="G11" s="253"/>
      <c r="H11" s="253"/>
      <c r="I11" s="253"/>
      <c r="J11" s="253"/>
      <c r="K11" s="253"/>
      <c r="L11" s="253"/>
      <c r="M11" s="253"/>
      <c r="N11" s="253"/>
      <c r="O11" s="253"/>
      <c r="P11" s="253"/>
      <c r="Q11" s="253"/>
      <c r="R11" s="253"/>
      <c r="S11" s="253"/>
      <c r="T11" s="253"/>
      <c r="U11" s="253"/>
      <c r="V11" s="253"/>
      <c r="W11" s="253"/>
      <c r="X11" s="253"/>
      <c r="Y11" s="253"/>
    </row>
    <row r="12" spans="1:26" ht="15.75" customHeight="1" x14ac:dyDescent="0.3">
      <c r="A12" s="240" t="s">
        <v>249</v>
      </c>
      <c r="B12" s="91" t="s">
        <v>232</v>
      </c>
      <c r="C12" s="92"/>
      <c r="D12" s="93"/>
      <c r="E12" s="94"/>
      <c r="F12" s="95"/>
      <c r="G12" s="95"/>
      <c r="H12" s="95"/>
      <c r="I12" s="95"/>
      <c r="J12" s="95"/>
      <c r="K12" s="95"/>
      <c r="L12" s="95"/>
      <c r="M12" s="95"/>
      <c r="N12" s="95"/>
      <c r="O12" s="95"/>
      <c r="P12" s="95"/>
      <c r="Q12" s="95"/>
      <c r="R12" s="95"/>
      <c r="S12" s="95"/>
      <c r="T12" s="94"/>
      <c r="U12" s="95"/>
      <c r="V12" s="95"/>
      <c r="W12" s="95"/>
      <c r="X12" s="95"/>
      <c r="Y12" s="95"/>
    </row>
    <row r="13" spans="1:26" ht="15.75" customHeight="1" x14ac:dyDescent="0.3">
      <c r="A13" s="240"/>
      <c r="B13" s="91" t="s">
        <v>232</v>
      </c>
      <c r="C13" s="92"/>
      <c r="D13" s="93"/>
      <c r="E13" s="95"/>
      <c r="F13" s="95"/>
      <c r="G13" s="95"/>
      <c r="H13" s="95"/>
      <c r="I13" s="95"/>
      <c r="J13" s="95"/>
      <c r="K13" s="95"/>
      <c r="L13" s="95"/>
      <c r="M13" s="95"/>
      <c r="N13" s="95"/>
      <c r="O13" s="95"/>
      <c r="P13" s="95"/>
      <c r="Q13" s="95"/>
      <c r="R13" s="95"/>
      <c r="S13" s="95"/>
      <c r="T13" s="95"/>
      <c r="U13" s="95"/>
      <c r="V13" s="95"/>
      <c r="W13" s="95"/>
      <c r="X13" s="95"/>
      <c r="Y13" s="95"/>
    </row>
    <row r="14" spans="1:26" ht="15.75" customHeight="1" x14ac:dyDescent="0.3">
      <c r="A14" s="240" t="s">
        <v>241</v>
      </c>
      <c r="B14" s="91" t="s">
        <v>232</v>
      </c>
      <c r="C14" s="92"/>
      <c r="D14" s="93"/>
      <c r="E14" s="95"/>
      <c r="F14" s="95"/>
      <c r="G14" s="95"/>
      <c r="H14" s="95"/>
      <c r="I14" s="95"/>
      <c r="J14" s="95"/>
      <c r="K14" s="95"/>
      <c r="L14" s="95"/>
      <c r="M14" s="95"/>
      <c r="N14" s="95"/>
      <c r="O14" s="95"/>
      <c r="P14" s="95"/>
      <c r="Q14" s="95"/>
      <c r="R14" s="95"/>
      <c r="S14" s="95"/>
      <c r="T14" s="95"/>
      <c r="U14" s="95"/>
      <c r="V14" s="95"/>
      <c r="W14" s="95"/>
      <c r="X14" s="95"/>
      <c r="Y14" s="95"/>
    </row>
    <row r="15" spans="1:26" ht="15.75" customHeight="1" x14ac:dyDescent="0.3">
      <c r="A15" s="240"/>
      <c r="B15" s="91" t="s">
        <v>232</v>
      </c>
      <c r="C15" s="92"/>
      <c r="D15" s="93"/>
      <c r="E15" s="95"/>
      <c r="F15" s="95"/>
      <c r="G15" s="95"/>
      <c r="H15" s="95"/>
      <c r="I15" s="95"/>
      <c r="J15" s="95"/>
      <c r="K15" s="95"/>
      <c r="L15" s="95"/>
      <c r="M15" s="95"/>
      <c r="N15" s="95"/>
      <c r="O15" s="95"/>
      <c r="P15" s="95"/>
      <c r="Q15" s="95"/>
      <c r="R15" s="95"/>
      <c r="S15" s="95"/>
      <c r="T15" s="95"/>
      <c r="U15" s="95"/>
      <c r="V15" s="95"/>
      <c r="W15" s="95"/>
      <c r="X15" s="95"/>
      <c r="Y15" s="95"/>
    </row>
    <row r="16" spans="1:26" ht="15.75" customHeight="1" x14ac:dyDescent="0.3">
      <c r="A16" s="240" t="s">
        <v>240</v>
      </c>
      <c r="B16" s="91" t="s">
        <v>232</v>
      </c>
      <c r="C16" s="92"/>
      <c r="D16" s="93"/>
      <c r="E16" s="95"/>
      <c r="F16" s="95"/>
      <c r="G16" s="95"/>
      <c r="H16" s="95"/>
      <c r="I16" s="95"/>
      <c r="J16" s="95"/>
      <c r="K16" s="95"/>
      <c r="L16" s="95"/>
      <c r="M16" s="95"/>
      <c r="N16" s="95"/>
      <c r="O16" s="95"/>
      <c r="P16" s="95"/>
      <c r="Q16" s="95"/>
      <c r="R16" s="95"/>
      <c r="S16" s="95"/>
      <c r="T16" s="95"/>
      <c r="U16" s="95"/>
      <c r="V16" s="95"/>
      <c r="W16" s="95"/>
      <c r="X16" s="95"/>
      <c r="Y16" s="95"/>
    </row>
    <row r="17" spans="1:25" ht="15.75" customHeight="1" x14ac:dyDescent="0.3">
      <c r="A17" s="240"/>
      <c r="B17" s="91" t="s">
        <v>232</v>
      </c>
      <c r="C17" s="92"/>
      <c r="D17" s="93"/>
      <c r="E17" s="95"/>
      <c r="F17" s="95"/>
      <c r="G17" s="95"/>
      <c r="H17" s="95"/>
      <c r="I17" s="95"/>
      <c r="J17" s="95"/>
      <c r="K17" s="95"/>
      <c r="L17" s="95"/>
      <c r="M17" s="95"/>
      <c r="N17" s="95"/>
      <c r="O17" s="95"/>
      <c r="P17" s="95"/>
      <c r="Q17" s="95"/>
      <c r="R17" s="95"/>
      <c r="S17" s="95"/>
      <c r="T17" s="95"/>
      <c r="U17" s="95"/>
      <c r="V17" s="95"/>
      <c r="W17" s="95"/>
      <c r="X17" s="95"/>
      <c r="Y17" s="95"/>
    </row>
    <row r="18" spans="1:25" ht="15.75" customHeight="1" x14ac:dyDescent="0.3">
      <c r="A18" s="240" t="s">
        <v>239</v>
      </c>
      <c r="B18" s="91" t="s">
        <v>232</v>
      </c>
      <c r="C18" s="92"/>
      <c r="D18" s="93"/>
      <c r="E18" s="95"/>
      <c r="F18" s="95"/>
      <c r="G18" s="95"/>
      <c r="H18" s="95"/>
      <c r="I18" s="95"/>
      <c r="J18" s="95"/>
      <c r="K18" s="95"/>
      <c r="L18" s="95"/>
      <c r="M18" s="95"/>
      <c r="N18" s="95"/>
      <c r="O18" s="95"/>
      <c r="P18" s="95"/>
      <c r="Q18" s="95"/>
      <c r="R18" s="95"/>
      <c r="S18" s="95"/>
      <c r="T18" s="95"/>
      <c r="U18" s="95"/>
      <c r="V18" s="95"/>
      <c r="W18" s="95"/>
      <c r="X18" s="95"/>
      <c r="Y18" s="95"/>
    </row>
    <row r="19" spans="1:25" ht="15.75" customHeight="1" x14ac:dyDescent="0.3">
      <c r="A19" s="240"/>
      <c r="B19" s="91" t="s">
        <v>232</v>
      </c>
      <c r="C19" s="92"/>
      <c r="D19" s="96"/>
      <c r="E19" s="95"/>
      <c r="F19" s="95"/>
      <c r="G19" s="95"/>
      <c r="H19" s="95"/>
      <c r="I19" s="95"/>
      <c r="J19" s="95"/>
      <c r="K19" s="95"/>
      <c r="L19" s="95"/>
      <c r="M19" s="95"/>
      <c r="N19" s="95"/>
      <c r="O19" s="95"/>
      <c r="P19" s="95"/>
      <c r="Q19" s="95"/>
      <c r="R19" s="95"/>
      <c r="S19" s="95"/>
      <c r="T19" s="95"/>
      <c r="U19" s="95"/>
      <c r="V19" s="95"/>
      <c r="W19" s="95"/>
      <c r="X19" s="95"/>
      <c r="Y19" s="95"/>
    </row>
    <row r="20" spans="1:25" ht="15.75" customHeight="1" x14ac:dyDescent="0.3">
      <c r="A20" s="240" t="s">
        <v>238</v>
      </c>
      <c r="B20" s="91" t="s">
        <v>232</v>
      </c>
      <c r="C20" s="92"/>
      <c r="D20" s="96"/>
      <c r="E20" s="95"/>
      <c r="F20" s="95"/>
      <c r="G20" s="95"/>
      <c r="H20" s="95"/>
      <c r="I20" s="95"/>
      <c r="J20" s="95"/>
      <c r="K20" s="95"/>
      <c r="L20" s="95"/>
      <c r="M20" s="95"/>
      <c r="N20" s="95"/>
      <c r="O20" s="95"/>
      <c r="P20" s="95"/>
      <c r="Q20" s="95"/>
      <c r="R20" s="95"/>
      <c r="S20" s="95"/>
      <c r="T20" s="95"/>
      <c r="U20" s="95"/>
      <c r="V20" s="95"/>
      <c r="W20" s="95"/>
      <c r="X20" s="95"/>
      <c r="Y20" s="95"/>
    </row>
    <row r="21" spans="1:25" ht="15.75" customHeight="1" x14ac:dyDescent="0.3">
      <c r="A21" s="240"/>
      <c r="B21" s="91" t="s">
        <v>232</v>
      </c>
      <c r="C21" s="92"/>
      <c r="D21" s="93"/>
      <c r="E21" s="95"/>
      <c r="F21" s="95"/>
      <c r="G21" s="95"/>
      <c r="H21" s="95"/>
      <c r="I21" s="95"/>
      <c r="J21" s="95"/>
      <c r="K21" s="95"/>
      <c r="L21" s="95"/>
      <c r="M21" s="95"/>
      <c r="N21" s="95"/>
      <c r="O21" s="95"/>
      <c r="P21" s="95"/>
      <c r="Q21" s="95"/>
      <c r="R21" s="95"/>
      <c r="S21" s="95"/>
      <c r="T21" s="95"/>
      <c r="U21" s="95"/>
      <c r="V21" s="95"/>
      <c r="W21" s="95"/>
      <c r="X21" s="95"/>
      <c r="Y21" s="95"/>
    </row>
    <row r="22" spans="1:25" ht="15.75" customHeight="1" x14ac:dyDescent="0.3">
      <c r="A22" s="240" t="s">
        <v>237</v>
      </c>
      <c r="B22" s="91" t="s">
        <v>232</v>
      </c>
      <c r="C22" s="92"/>
      <c r="D22" s="93"/>
      <c r="E22" s="95"/>
      <c r="F22" s="95"/>
      <c r="G22" s="95"/>
      <c r="H22" s="95"/>
      <c r="I22" s="95"/>
      <c r="J22" s="95"/>
      <c r="K22" s="95"/>
      <c r="L22" s="95"/>
      <c r="M22" s="95"/>
      <c r="N22" s="95"/>
      <c r="O22" s="95"/>
      <c r="P22" s="95"/>
      <c r="Q22" s="95"/>
      <c r="R22" s="95"/>
      <c r="S22" s="95"/>
      <c r="T22" s="95"/>
      <c r="U22" s="95"/>
      <c r="V22" s="95"/>
      <c r="W22" s="95"/>
      <c r="X22" s="95"/>
      <c r="Y22" s="95"/>
    </row>
    <row r="23" spans="1:25" ht="15.75" customHeight="1" x14ac:dyDescent="0.3">
      <c r="A23" s="240"/>
      <c r="B23" s="91" t="s">
        <v>232</v>
      </c>
      <c r="C23" s="92"/>
      <c r="D23" s="93"/>
      <c r="E23" s="95"/>
      <c r="F23" s="95"/>
      <c r="G23" s="95"/>
      <c r="H23" s="95"/>
      <c r="I23" s="95"/>
      <c r="J23" s="95"/>
      <c r="K23" s="95"/>
      <c r="L23" s="95"/>
      <c r="M23" s="95"/>
      <c r="N23" s="95"/>
      <c r="O23" s="95"/>
      <c r="P23" s="95"/>
      <c r="Q23" s="95"/>
      <c r="R23" s="95"/>
      <c r="S23" s="95"/>
      <c r="T23" s="95"/>
      <c r="U23" s="95"/>
      <c r="V23" s="95"/>
      <c r="W23" s="95"/>
      <c r="X23" s="95"/>
      <c r="Y23" s="95"/>
    </row>
    <row r="24" spans="1:25" ht="15.75" customHeight="1" x14ac:dyDescent="0.3">
      <c r="A24" s="240" t="s">
        <v>236</v>
      </c>
      <c r="B24" s="91" t="s">
        <v>232</v>
      </c>
      <c r="C24" s="92"/>
      <c r="D24" s="93"/>
      <c r="E24" s="95"/>
      <c r="F24" s="95"/>
      <c r="G24" s="95"/>
      <c r="H24" s="95"/>
      <c r="I24" s="95"/>
      <c r="J24" s="95"/>
      <c r="K24" s="95"/>
      <c r="L24" s="95"/>
      <c r="M24" s="95"/>
      <c r="N24" s="95"/>
      <c r="O24" s="95"/>
      <c r="P24" s="95"/>
      <c r="Q24" s="95"/>
      <c r="R24" s="95"/>
      <c r="S24" s="95"/>
      <c r="T24" s="95"/>
      <c r="U24" s="95"/>
      <c r="V24" s="95"/>
      <c r="W24" s="95"/>
      <c r="X24" s="95"/>
      <c r="Y24" s="95"/>
    </row>
    <row r="25" spans="1:25" ht="15.75" customHeight="1" x14ac:dyDescent="0.3">
      <c r="A25" s="240"/>
      <c r="B25" s="91" t="s">
        <v>232</v>
      </c>
      <c r="C25" s="92"/>
      <c r="D25" s="93"/>
      <c r="E25" s="95"/>
      <c r="F25" s="95"/>
      <c r="G25" s="95"/>
      <c r="H25" s="95"/>
      <c r="I25" s="95"/>
      <c r="J25" s="95"/>
      <c r="K25" s="95"/>
      <c r="L25" s="95"/>
      <c r="M25" s="95"/>
      <c r="N25" s="95"/>
      <c r="O25" s="95"/>
      <c r="P25" s="95"/>
      <c r="Q25" s="95"/>
      <c r="R25" s="95"/>
      <c r="S25" s="95"/>
      <c r="T25" s="95"/>
      <c r="U25" s="95"/>
      <c r="V25" s="95"/>
      <c r="W25" s="95"/>
      <c r="X25" s="95"/>
      <c r="Y25" s="95"/>
    </row>
    <row r="26" spans="1:25" ht="15.75" customHeight="1" x14ac:dyDescent="0.3">
      <c r="A26" s="240" t="s">
        <v>235</v>
      </c>
      <c r="B26" s="91" t="s">
        <v>232</v>
      </c>
      <c r="C26" s="92"/>
      <c r="D26" s="93"/>
      <c r="E26" s="95"/>
      <c r="F26" s="95"/>
      <c r="G26" s="95"/>
      <c r="H26" s="95"/>
      <c r="I26" s="95"/>
      <c r="J26" s="95"/>
      <c r="K26" s="95"/>
      <c r="L26" s="95"/>
      <c r="M26" s="95"/>
      <c r="N26" s="95"/>
      <c r="O26" s="95"/>
      <c r="P26" s="95"/>
      <c r="Q26" s="95"/>
      <c r="R26" s="95"/>
      <c r="S26" s="95"/>
      <c r="T26" s="95"/>
      <c r="U26" s="95"/>
      <c r="V26" s="95"/>
      <c r="W26" s="95"/>
      <c r="X26" s="95"/>
      <c r="Y26" s="95"/>
    </row>
    <row r="27" spans="1:25" ht="15.75" customHeight="1" x14ac:dyDescent="0.3">
      <c r="A27" s="240"/>
      <c r="B27" s="91" t="s">
        <v>232</v>
      </c>
      <c r="C27" s="92"/>
      <c r="D27" s="93"/>
      <c r="E27" s="95"/>
      <c r="F27" s="95"/>
      <c r="G27" s="95"/>
      <c r="H27" s="95"/>
      <c r="I27" s="95"/>
      <c r="J27" s="95"/>
      <c r="K27" s="95"/>
      <c r="L27" s="95"/>
      <c r="M27" s="95"/>
      <c r="N27" s="95"/>
      <c r="O27" s="95"/>
      <c r="P27" s="95"/>
      <c r="Q27" s="95"/>
      <c r="R27" s="95"/>
      <c r="S27" s="95"/>
      <c r="T27" s="95"/>
      <c r="U27" s="95"/>
      <c r="V27" s="95"/>
      <c r="W27" s="95"/>
      <c r="X27" s="95"/>
      <c r="Y27" s="95"/>
    </row>
    <row r="28" spans="1:25" ht="15.75" customHeight="1" x14ac:dyDescent="0.3">
      <c r="A28" s="240" t="s">
        <v>234</v>
      </c>
      <c r="B28" s="91" t="s">
        <v>232</v>
      </c>
      <c r="C28" s="92"/>
      <c r="D28" s="93"/>
      <c r="E28" s="95"/>
      <c r="F28" s="95"/>
      <c r="G28" s="95"/>
      <c r="H28" s="95"/>
      <c r="I28" s="95"/>
      <c r="J28" s="95"/>
      <c r="K28" s="95"/>
      <c r="L28" s="95"/>
      <c r="M28" s="95"/>
      <c r="N28" s="95"/>
      <c r="O28" s="95"/>
      <c r="P28" s="95"/>
      <c r="Q28" s="95"/>
      <c r="R28" s="95"/>
      <c r="S28" s="95"/>
      <c r="T28" s="95"/>
      <c r="U28" s="95"/>
      <c r="V28" s="95"/>
      <c r="W28" s="95"/>
      <c r="X28" s="95"/>
      <c r="Y28" s="95"/>
    </row>
    <row r="29" spans="1:25" ht="15.75" customHeight="1" x14ac:dyDescent="0.3">
      <c r="A29" s="240"/>
      <c r="B29" s="91" t="s">
        <v>232</v>
      </c>
      <c r="C29" s="92"/>
      <c r="D29" s="93"/>
      <c r="E29" s="95"/>
      <c r="F29" s="95"/>
      <c r="G29" s="95"/>
      <c r="H29" s="95"/>
      <c r="I29" s="95"/>
      <c r="J29" s="95"/>
      <c r="K29" s="95"/>
      <c r="L29" s="95"/>
      <c r="M29" s="95"/>
      <c r="N29" s="95"/>
      <c r="O29" s="95"/>
      <c r="P29" s="95"/>
      <c r="Q29" s="95"/>
      <c r="R29" s="95"/>
      <c r="S29" s="95"/>
      <c r="T29" s="95"/>
      <c r="U29" s="95"/>
      <c r="V29" s="95"/>
      <c r="W29" s="95"/>
      <c r="X29" s="95"/>
      <c r="Y29" s="95"/>
    </row>
    <row r="30" spans="1:25" ht="15.75" customHeight="1" x14ac:dyDescent="0.3">
      <c r="A30" s="240" t="s">
        <v>233</v>
      </c>
      <c r="B30" s="109" t="s">
        <v>232</v>
      </c>
      <c r="C30" s="92"/>
      <c r="D30" s="93"/>
      <c r="E30" s="95"/>
      <c r="F30" s="95"/>
      <c r="G30" s="95"/>
      <c r="H30" s="95"/>
      <c r="I30" s="95"/>
      <c r="J30" s="95"/>
      <c r="K30" s="95"/>
      <c r="L30" s="95"/>
      <c r="M30" s="95"/>
      <c r="N30" s="95"/>
      <c r="O30" s="95"/>
      <c r="P30" s="95"/>
      <c r="Q30" s="95"/>
      <c r="R30" s="95"/>
      <c r="S30" s="95"/>
      <c r="T30" s="95"/>
      <c r="U30" s="95"/>
      <c r="V30" s="95"/>
      <c r="W30" s="95"/>
      <c r="X30" s="95"/>
      <c r="Y30" s="95"/>
    </row>
    <row r="31" spans="1:25" ht="15.75" customHeight="1" x14ac:dyDescent="0.3">
      <c r="A31" s="240"/>
      <c r="B31" s="109" t="s">
        <v>232</v>
      </c>
      <c r="C31" s="92"/>
      <c r="D31" s="93"/>
      <c r="E31" s="95"/>
      <c r="F31" s="95"/>
      <c r="G31" s="95"/>
      <c r="H31" s="95"/>
      <c r="I31" s="95"/>
      <c r="J31" s="95"/>
      <c r="K31" s="95"/>
      <c r="L31" s="95"/>
      <c r="M31" s="95"/>
      <c r="N31" s="95"/>
      <c r="O31" s="95"/>
      <c r="P31" s="95"/>
      <c r="Q31" s="95"/>
      <c r="R31" s="95"/>
      <c r="S31" s="95"/>
      <c r="T31" s="95"/>
      <c r="U31" s="95"/>
      <c r="V31" s="95"/>
      <c r="W31" s="95"/>
      <c r="X31" s="95"/>
      <c r="Y31" s="95"/>
    </row>
    <row r="32" spans="1:25" ht="15.75" customHeight="1" x14ac:dyDescent="0.3">
      <c r="A32" s="216" t="s">
        <v>322</v>
      </c>
      <c r="B32" s="110" t="s">
        <v>319</v>
      </c>
      <c r="C32" s="92"/>
      <c r="D32" s="93"/>
      <c r="E32" s="95"/>
      <c r="F32" s="95"/>
      <c r="G32" s="95"/>
      <c r="H32" s="95"/>
      <c r="I32" s="95"/>
      <c r="J32" s="95"/>
      <c r="K32" s="95"/>
      <c r="L32" s="95"/>
      <c r="M32" s="95"/>
      <c r="N32" s="95"/>
      <c r="O32" s="95"/>
      <c r="P32" s="95"/>
      <c r="Q32" s="95"/>
      <c r="R32" s="95"/>
      <c r="S32" s="95"/>
      <c r="T32" s="95"/>
      <c r="U32" s="95"/>
      <c r="V32" s="95"/>
      <c r="W32" s="95"/>
      <c r="X32" s="95"/>
      <c r="Y32" s="95"/>
    </row>
    <row r="33" spans="1:26" ht="15.75" customHeight="1" x14ac:dyDescent="0.3">
      <c r="A33" s="217"/>
      <c r="B33" s="110" t="s">
        <v>320</v>
      </c>
      <c r="C33" s="92"/>
      <c r="D33" s="93"/>
      <c r="E33" s="95"/>
      <c r="F33" s="95"/>
      <c r="G33" s="95"/>
      <c r="H33" s="95"/>
      <c r="I33" s="95"/>
      <c r="J33" s="95"/>
      <c r="K33" s="95"/>
      <c r="L33" s="95"/>
      <c r="M33" s="95"/>
      <c r="N33" s="95"/>
      <c r="O33" s="95"/>
      <c r="P33" s="95"/>
      <c r="Q33" s="95"/>
      <c r="R33" s="95"/>
      <c r="S33" s="95"/>
      <c r="T33" s="95"/>
      <c r="U33" s="95"/>
      <c r="V33" s="95"/>
      <c r="W33" s="95"/>
      <c r="X33" s="95"/>
      <c r="Y33" s="95"/>
    </row>
    <row r="34" spans="1:26" ht="15.75" customHeight="1" x14ac:dyDescent="0.3">
      <c r="A34" s="218"/>
      <c r="B34" s="110" t="s">
        <v>321</v>
      </c>
      <c r="C34" s="92"/>
      <c r="D34" s="93"/>
      <c r="E34" s="95"/>
      <c r="F34" s="95"/>
      <c r="G34" s="95"/>
      <c r="H34" s="95"/>
      <c r="I34" s="95"/>
      <c r="J34" s="95"/>
      <c r="K34" s="95"/>
      <c r="L34" s="95"/>
      <c r="M34" s="95"/>
      <c r="N34" s="95"/>
      <c r="O34" s="95"/>
      <c r="P34" s="95"/>
      <c r="Q34" s="95"/>
      <c r="R34" s="95"/>
      <c r="S34" s="95"/>
      <c r="T34" s="95"/>
      <c r="U34" s="95"/>
      <c r="V34" s="95"/>
      <c r="W34" s="95"/>
      <c r="X34" s="95"/>
      <c r="Y34" s="95"/>
    </row>
    <row r="35" spans="1:26" ht="6.75" customHeight="1" x14ac:dyDescent="0.3">
      <c r="A35" s="87"/>
      <c r="B35" s="87"/>
      <c r="C35" s="87"/>
      <c r="D35" s="87"/>
      <c r="E35" s="87"/>
      <c r="F35" s="87"/>
      <c r="G35" s="87"/>
      <c r="H35" s="87"/>
      <c r="I35" s="87"/>
      <c r="J35" s="87"/>
      <c r="K35" s="87"/>
      <c r="L35" s="87"/>
      <c r="M35" s="87"/>
      <c r="N35" s="87"/>
      <c r="O35" s="87"/>
      <c r="P35" s="87"/>
      <c r="Q35" s="87"/>
      <c r="R35" s="87"/>
      <c r="S35" s="87"/>
      <c r="T35" s="87"/>
      <c r="U35" s="87"/>
      <c r="V35" s="87"/>
      <c r="W35" s="87"/>
      <c r="X35" s="87"/>
      <c r="Y35" s="87"/>
    </row>
    <row r="36" spans="1:26" x14ac:dyDescent="0.3">
      <c r="A36" s="233" t="s">
        <v>231</v>
      </c>
      <c r="B36" s="235"/>
      <c r="C36" s="97"/>
      <c r="D36" s="93"/>
      <c r="E36" s="95"/>
      <c r="F36" s="95"/>
      <c r="G36" s="95"/>
      <c r="H36" s="95"/>
      <c r="I36" s="95"/>
      <c r="J36" s="95"/>
      <c r="K36" s="95"/>
      <c r="L36" s="95"/>
      <c r="M36" s="95"/>
      <c r="N36" s="95"/>
      <c r="O36" s="95"/>
      <c r="P36" s="95"/>
      <c r="Q36" s="95"/>
      <c r="R36" s="95"/>
      <c r="S36" s="95"/>
      <c r="T36" s="95"/>
      <c r="U36" s="95"/>
      <c r="V36" s="95"/>
      <c r="W36" s="95"/>
      <c r="X36" s="95"/>
      <c r="Y36" s="95"/>
    </row>
    <row r="37" spans="1:26" x14ac:dyDescent="0.3">
      <c r="A37" s="87"/>
      <c r="B37" s="87"/>
      <c r="C37" s="87"/>
      <c r="D37" s="87"/>
      <c r="E37" s="87"/>
      <c r="F37" s="87"/>
      <c r="G37" s="87"/>
      <c r="H37" s="87"/>
      <c r="I37" s="87"/>
      <c r="J37" s="87"/>
      <c r="K37" s="87"/>
      <c r="L37" s="87"/>
      <c r="M37" s="87"/>
      <c r="N37" s="87"/>
      <c r="O37" s="87"/>
      <c r="P37" s="87"/>
      <c r="Q37" s="87"/>
      <c r="R37" s="87"/>
      <c r="S37" s="87"/>
      <c r="T37" s="87"/>
      <c r="U37" s="87"/>
      <c r="V37" s="87"/>
      <c r="W37" s="87"/>
      <c r="X37" s="87"/>
      <c r="Y37" s="87"/>
    </row>
    <row r="38" spans="1:26" x14ac:dyDescent="0.3">
      <c r="A38" s="88"/>
      <c r="B38" s="87"/>
      <c r="C38" s="87"/>
      <c r="D38" s="87"/>
      <c r="E38" s="87"/>
      <c r="F38" s="87"/>
      <c r="G38" s="87"/>
      <c r="H38" s="87"/>
      <c r="I38" s="87"/>
      <c r="J38" s="87"/>
      <c r="K38" s="87"/>
      <c r="L38" s="87"/>
      <c r="M38" s="87"/>
      <c r="N38" s="87"/>
      <c r="O38" s="87"/>
      <c r="P38" s="87"/>
      <c r="Q38" s="87"/>
      <c r="R38" s="87"/>
      <c r="S38" s="87"/>
      <c r="T38" s="87"/>
      <c r="U38" s="87"/>
      <c r="V38" s="87"/>
      <c r="W38" s="87"/>
      <c r="X38" s="87"/>
      <c r="Y38" s="87"/>
    </row>
    <row r="39" spans="1:26" x14ac:dyDescent="0.3">
      <c r="A39" s="88" t="s">
        <v>250</v>
      </c>
      <c r="B39" s="87"/>
      <c r="C39" s="87"/>
      <c r="D39" s="87"/>
      <c r="E39" s="87"/>
      <c r="F39" s="87"/>
      <c r="G39" s="87"/>
      <c r="H39" s="87"/>
      <c r="I39" s="87"/>
      <c r="J39" s="87"/>
      <c r="K39" s="87"/>
      <c r="L39" s="87"/>
      <c r="M39" s="87"/>
      <c r="N39" s="87"/>
      <c r="O39" s="87"/>
      <c r="P39" s="87"/>
      <c r="Q39" s="87"/>
      <c r="R39" s="87"/>
      <c r="S39" s="87"/>
      <c r="T39" s="87"/>
      <c r="U39" s="87"/>
      <c r="V39" s="87"/>
      <c r="W39" s="87"/>
      <c r="X39" s="87"/>
      <c r="Y39" s="87"/>
    </row>
    <row r="40" spans="1:26" s="7" customFormat="1" ht="15" customHeight="1" x14ac:dyDescent="0.3">
      <c r="A40" s="254" t="s">
        <v>287</v>
      </c>
      <c r="B40" s="243" t="s">
        <v>288</v>
      </c>
      <c r="C40" s="244"/>
      <c r="D40" s="257" t="s">
        <v>291</v>
      </c>
      <c r="E40" s="258" t="s">
        <v>292</v>
      </c>
      <c r="F40" s="258"/>
      <c r="G40" s="258"/>
      <c r="H40" s="258"/>
      <c r="I40" s="258"/>
      <c r="J40" s="258"/>
      <c r="K40" s="258"/>
      <c r="L40" s="258"/>
      <c r="M40" s="258"/>
      <c r="N40" s="258"/>
      <c r="O40" s="258"/>
      <c r="P40" s="258"/>
      <c r="Q40" s="258"/>
      <c r="R40" s="258"/>
      <c r="S40" s="258"/>
      <c r="T40" s="258"/>
      <c r="U40" s="258"/>
      <c r="V40" s="258"/>
      <c r="W40" s="258"/>
      <c r="X40" s="258"/>
      <c r="Y40" s="258"/>
      <c r="Z40" s="206" t="s">
        <v>256</v>
      </c>
    </row>
    <row r="41" spans="1:26" s="7" customFormat="1" ht="67.5" customHeight="1" x14ac:dyDescent="0.3">
      <c r="A41" s="255"/>
      <c r="B41" s="245"/>
      <c r="C41" s="246"/>
      <c r="D41" s="257"/>
      <c r="E41" s="242" t="s">
        <v>293</v>
      </c>
      <c r="F41" s="242"/>
      <c r="G41" s="242"/>
      <c r="H41" s="242"/>
      <c r="I41" s="242"/>
      <c r="J41" s="242" t="s">
        <v>294</v>
      </c>
      <c r="K41" s="242"/>
      <c r="L41" s="242"/>
      <c r="M41" s="89" t="s">
        <v>295</v>
      </c>
      <c r="N41" s="242" t="s">
        <v>296</v>
      </c>
      <c r="O41" s="242"/>
      <c r="P41" s="242"/>
      <c r="Q41" s="242"/>
      <c r="R41" s="89" t="s">
        <v>297</v>
      </c>
      <c r="S41" s="242" t="s">
        <v>298</v>
      </c>
      <c r="T41" s="242"/>
      <c r="U41" s="242"/>
      <c r="V41" s="89" t="s">
        <v>299</v>
      </c>
      <c r="W41" s="242" t="s">
        <v>300</v>
      </c>
      <c r="X41" s="242"/>
      <c r="Y41" s="89" t="s">
        <v>301</v>
      </c>
      <c r="Z41" s="206"/>
    </row>
    <row r="42" spans="1:26" s="7" customFormat="1" ht="67.5" customHeight="1" x14ac:dyDescent="0.3">
      <c r="A42" s="255"/>
      <c r="B42" s="245"/>
      <c r="C42" s="246"/>
      <c r="D42" s="257"/>
      <c r="E42" s="242" t="s">
        <v>302</v>
      </c>
      <c r="F42" s="242"/>
      <c r="G42" s="242" t="s">
        <v>303</v>
      </c>
      <c r="H42" s="242"/>
      <c r="I42" s="242" t="s">
        <v>304</v>
      </c>
      <c r="J42" s="242" t="s">
        <v>305</v>
      </c>
      <c r="K42" s="242" t="s">
        <v>306</v>
      </c>
      <c r="L42" s="242" t="s">
        <v>304</v>
      </c>
      <c r="M42" s="242" t="s">
        <v>304</v>
      </c>
      <c r="N42" s="242" t="s">
        <v>307</v>
      </c>
      <c r="O42" s="242" t="s">
        <v>308</v>
      </c>
      <c r="P42" s="242" t="s">
        <v>309</v>
      </c>
      <c r="Q42" s="242" t="s">
        <v>304</v>
      </c>
      <c r="R42" s="242" t="s">
        <v>304</v>
      </c>
      <c r="S42" s="242" t="s">
        <v>310</v>
      </c>
      <c r="T42" s="242" t="s">
        <v>311</v>
      </c>
      <c r="U42" s="242" t="s">
        <v>304</v>
      </c>
      <c r="V42" s="242" t="s">
        <v>304</v>
      </c>
      <c r="W42" s="242" t="s">
        <v>304</v>
      </c>
      <c r="X42" s="242" t="s">
        <v>304</v>
      </c>
      <c r="Y42" s="242" t="s">
        <v>304</v>
      </c>
      <c r="Z42" s="206"/>
    </row>
    <row r="43" spans="1:26" s="7" customFormat="1" ht="67.5" customHeight="1" x14ac:dyDescent="0.3">
      <c r="A43" s="256"/>
      <c r="B43" s="247"/>
      <c r="C43" s="248"/>
      <c r="D43" s="257"/>
      <c r="E43" s="89" t="s">
        <v>312</v>
      </c>
      <c r="F43" s="89" t="s">
        <v>313</v>
      </c>
      <c r="G43" s="89" t="s">
        <v>312</v>
      </c>
      <c r="H43" s="89" t="s">
        <v>313</v>
      </c>
      <c r="I43" s="242"/>
      <c r="J43" s="242"/>
      <c r="K43" s="242"/>
      <c r="L43" s="242"/>
      <c r="M43" s="242"/>
      <c r="N43" s="242"/>
      <c r="O43" s="242"/>
      <c r="P43" s="242"/>
      <c r="Q43" s="242"/>
      <c r="R43" s="242"/>
      <c r="S43" s="242"/>
      <c r="T43" s="242"/>
      <c r="U43" s="242"/>
      <c r="V43" s="242"/>
      <c r="W43" s="242"/>
      <c r="X43" s="242"/>
      <c r="Y43" s="242"/>
      <c r="Z43" s="206"/>
    </row>
    <row r="44" spans="1:26" s="7" customFormat="1" ht="15" customHeight="1" x14ac:dyDescent="0.3">
      <c r="A44" s="250" t="s">
        <v>0</v>
      </c>
      <c r="B44" s="251"/>
      <c r="C44" s="252"/>
      <c r="D44" s="98" t="s">
        <v>6</v>
      </c>
      <c r="E44" s="249" t="s">
        <v>8</v>
      </c>
      <c r="F44" s="249"/>
      <c r="G44" s="249"/>
      <c r="H44" s="249"/>
      <c r="I44" s="249"/>
      <c r="J44" s="249"/>
      <c r="K44" s="249"/>
      <c r="L44" s="249"/>
      <c r="M44" s="249"/>
      <c r="N44" s="249"/>
      <c r="O44" s="249"/>
      <c r="P44" s="249"/>
      <c r="Q44" s="249"/>
      <c r="R44" s="249"/>
      <c r="S44" s="249"/>
      <c r="T44" s="249"/>
      <c r="U44" s="249"/>
      <c r="V44" s="249"/>
      <c r="W44" s="249"/>
      <c r="X44" s="249"/>
      <c r="Y44" s="249"/>
      <c r="Z44" s="31" t="s">
        <v>226</v>
      </c>
    </row>
    <row r="45" spans="1:26" ht="15.75" customHeight="1" x14ac:dyDescent="0.3">
      <c r="A45" s="240" t="s">
        <v>249</v>
      </c>
      <c r="B45" s="236" t="s">
        <v>232</v>
      </c>
      <c r="C45" s="237"/>
      <c r="D45" s="93"/>
      <c r="E45" s="94"/>
      <c r="F45" s="95"/>
      <c r="G45" s="95"/>
      <c r="H45" s="95"/>
      <c r="I45" s="95"/>
      <c r="J45" s="95"/>
      <c r="K45" s="95"/>
      <c r="L45" s="95"/>
      <c r="M45" s="95"/>
      <c r="N45" s="95"/>
      <c r="O45" s="95"/>
      <c r="P45" s="95"/>
      <c r="Q45" s="95"/>
      <c r="R45" s="95"/>
      <c r="S45" s="95"/>
      <c r="T45" s="94"/>
      <c r="U45" s="95"/>
      <c r="V45" s="95"/>
      <c r="W45" s="95"/>
      <c r="X45" s="95"/>
      <c r="Y45" s="95"/>
      <c r="Z45" s="219" t="s">
        <v>407</v>
      </c>
    </row>
    <row r="46" spans="1:26" ht="15.75" customHeight="1" x14ac:dyDescent="0.3">
      <c r="A46" s="240"/>
      <c r="B46" s="236" t="s">
        <v>232</v>
      </c>
      <c r="C46" s="237"/>
      <c r="D46" s="93"/>
      <c r="E46" s="95"/>
      <c r="F46" s="95"/>
      <c r="G46" s="95"/>
      <c r="H46" s="95"/>
      <c r="I46" s="95"/>
      <c r="J46" s="95"/>
      <c r="K46" s="95"/>
      <c r="L46" s="95"/>
      <c r="M46" s="95"/>
      <c r="N46" s="95"/>
      <c r="O46" s="95"/>
      <c r="P46" s="95"/>
      <c r="Q46" s="95"/>
      <c r="R46" s="95"/>
      <c r="S46" s="95"/>
      <c r="T46" s="95"/>
      <c r="U46" s="95"/>
      <c r="V46" s="95"/>
      <c r="W46" s="95"/>
      <c r="X46" s="95"/>
      <c r="Y46" s="95"/>
      <c r="Z46" s="220"/>
    </row>
    <row r="47" spans="1:26" ht="15.75" customHeight="1" x14ac:dyDescent="0.3">
      <c r="A47" s="240" t="s">
        <v>241</v>
      </c>
      <c r="B47" s="236" t="s">
        <v>232</v>
      </c>
      <c r="C47" s="237"/>
      <c r="D47" s="93"/>
      <c r="E47" s="95"/>
      <c r="F47" s="95"/>
      <c r="G47" s="95"/>
      <c r="H47" s="95"/>
      <c r="I47" s="95"/>
      <c r="J47" s="95"/>
      <c r="K47" s="95"/>
      <c r="L47" s="95"/>
      <c r="M47" s="95"/>
      <c r="N47" s="95"/>
      <c r="O47" s="95"/>
      <c r="P47" s="95"/>
      <c r="Q47" s="95"/>
      <c r="R47" s="95"/>
      <c r="S47" s="95"/>
      <c r="T47" s="95"/>
      <c r="U47" s="95"/>
      <c r="V47" s="95"/>
      <c r="W47" s="95"/>
      <c r="X47" s="95"/>
      <c r="Y47" s="95"/>
      <c r="Z47" s="220"/>
    </row>
    <row r="48" spans="1:26" ht="15.75" customHeight="1" x14ac:dyDescent="0.3">
      <c r="A48" s="240"/>
      <c r="B48" s="236" t="s">
        <v>232</v>
      </c>
      <c r="C48" s="237"/>
      <c r="D48" s="93"/>
      <c r="E48" s="95"/>
      <c r="F48" s="95"/>
      <c r="G48" s="95"/>
      <c r="H48" s="95"/>
      <c r="I48" s="95"/>
      <c r="J48" s="95"/>
      <c r="K48" s="95"/>
      <c r="L48" s="95"/>
      <c r="M48" s="95"/>
      <c r="N48" s="95"/>
      <c r="O48" s="95"/>
      <c r="P48" s="95"/>
      <c r="Q48" s="95"/>
      <c r="R48" s="95"/>
      <c r="S48" s="95"/>
      <c r="T48" s="95"/>
      <c r="U48" s="95"/>
      <c r="V48" s="95"/>
      <c r="W48" s="95"/>
      <c r="X48" s="95"/>
      <c r="Y48" s="95"/>
      <c r="Z48" s="220"/>
    </row>
    <row r="49" spans="1:26" ht="15.75" customHeight="1" x14ac:dyDescent="0.3">
      <c r="A49" s="240" t="s">
        <v>240</v>
      </c>
      <c r="B49" s="236" t="s">
        <v>232</v>
      </c>
      <c r="C49" s="237"/>
      <c r="D49" s="93"/>
      <c r="E49" s="95"/>
      <c r="F49" s="95"/>
      <c r="G49" s="95"/>
      <c r="H49" s="95"/>
      <c r="I49" s="95"/>
      <c r="J49" s="95"/>
      <c r="K49" s="95"/>
      <c r="L49" s="95"/>
      <c r="M49" s="95"/>
      <c r="N49" s="95"/>
      <c r="O49" s="95"/>
      <c r="P49" s="95"/>
      <c r="Q49" s="95"/>
      <c r="R49" s="95"/>
      <c r="S49" s="95"/>
      <c r="T49" s="95"/>
      <c r="U49" s="95"/>
      <c r="V49" s="95"/>
      <c r="W49" s="95"/>
      <c r="X49" s="95"/>
      <c r="Y49" s="95"/>
      <c r="Z49" s="220"/>
    </row>
    <row r="50" spans="1:26" ht="15.75" customHeight="1" x14ac:dyDescent="0.3">
      <c r="A50" s="240"/>
      <c r="B50" s="236" t="s">
        <v>232</v>
      </c>
      <c r="C50" s="237"/>
      <c r="D50" s="93"/>
      <c r="E50" s="95"/>
      <c r="F50" s="95"/>
      <c r="G50" s="95"/>
      <c r="H50" s="95"/>
      <c r="I50" s="95"/>
      <c r="J50" s="95"/>
      <c r="K50" s="95"/>
      <c r="L50" s="95"/>
      <c r="M50" s="95"/>
      <c r="N50" s="95"/>
      <c r="O50" s="95"/>
      <c r="P50" s="95"/>
      <c r="Q50" s="95"/>
      <c r="R50" s="95"/>
      <c r="S50" s="95"/>
      <c r="T50" s="95"/>
      <c r="U50" s="95"/>
      <c r="V50" s="95"/>
      <c r="W50" s="95"/>
      <c r="X50" s="95"/>
      <c r="Y50" s="95"/>
      <c r="Z50" s="220"/>
    </row>
    <row r="51" spans="1:26" ht="15.75" customHeight="1" x14ac:dyDescent="0.3">
      <c r="A51" s="240" t="s">
        <v>239</v>
      </c>
      <c r="B51" s="236" t="s">
        <v>232</v>
      </c>
      <c r="C51" s="237"/>
      <c r="D51" s="93"/>
      <c r="E51" s="95"/>
      <c r="F51" s="95"/>
      <c r="G51" s="95"/>
      <c r="H51" s="95"/>
      <c r="I51" s="95"/>
      <c r="J51" s="95"/>
      <c r="K51" s="95"/>
      <c r="L51" s="95"/>
      <c r="M51" s="95"/>
      <c r="N51" s="95"/>
      <c r="O51" s="95"/>
      <c r="P51" s="95"/>
      <c r="Q51" s="95"/>
      <c r="R51" s="95"/>
      <c r="S51" s="95"/>
      <c r="T51" s="95"/>
      <c r="U51" s="95"/>
      <c r="V51" s="95"/>
      <c r="W51" s="95"/>
      <c r="X51" s="95"/>
      <c r="Y51" s="95"/>
      <c r="Z51" s="220"/>
    </row>
    <row r="52" spans="1:26" ht="15.75" customHeight="1" x14ac:dyDescent="0.3">
      <c r="A52" s="240"/>
      <c r="B52" s="236" t="s">
        <v>232</v>
      </c>
      <c r="C52" s="237"/>
      <c r="D52" s="96"/>
      <c r="E52" s="95"/>
      <c r="F52" s="95"/>
      <c r="G52" s="95"/>
      <c r="H52" s="95"/>
      <c r="I52" s="95"/>
      <c r="J52" s="95"/>
      <c r="K52" s="95"/>
      <c r="L52" s="95"/>
      <c r="M52" s="95"/>
      <c r="N52" s="95"/>
      <c r="O52" s="95"/>
      <c r="P52" s="95"/>
      <c r="Q52" s="95"/>
      <c r="R52" s="95"/>
      <c r="S52" s="95"/>
      <c r="T52" s="95"/>
      <c r="U52" s="95"/>
      <c r="V52" s="95"/>
      <c r="W52" s="95"/>
      <c r="X52" s="95"/>
      <c r="Y52" s="95"/>
      <c r="Z52" s="220"/>
    </row>
    <row r="53" spans="1:26" ht="15.75" customHeight="1" x14ac:dyDescent="0.3">
      <c r="A53" s="240" t="s">
        <v>238</v>
      </c>
      <c r="B53" s="236" t="s">
        <v>232</v>
      </c>
      <c r="C53" s="237"/>
      <c r="D53" s="96"/>
      <c r="E53" s="95"/>
      <c r="F53" s="95"/>
      <c r="G53" s="95"/>
      <c r="H53" s="95"/>
      <c r="I53" s="95"/>
      <c r="J53" s="95"/>
      <c r="K53" s="95"/>
      <c r="L53" s="95"/>
      <c r="M53" s="95"/>
      <c r="N53" s="95"/>
      <c r="O53" s="95"/>
      <c r="P53" s="95"/>
      <c r="Q53" s="95"/>
      <c r="R53" s="95"/>
      <c r="S53" s="95"/>
      <c r="T53" s="95"/>
      <c r="U53" s="95"/>
      <c r="V53" s="95"/>
      <c r="W53" s="95"/>
      <c r="X53" s="95"/>
      <c r="Y53" s="95"/>
      <c r="Z53" s="220"/>
    </row>
    <row r="54" spans="1:26" ht="15.75" customHeight="1" x14ac:dyDescent="0.3">
      <c r="A54" s="240"/>
      <c r="B54" s="236" t="s">
        <v>232</v>
      </c>
      <c r="C54" s="237"/>
      <c r="D54" s="93"/>
      <c r="E54" s="95"/>
      <c r="F54" s="95"/>
      <c r="G54" s="95"/>
      <c r="H54" s="95"/>
      <c r="I54" s="95"/>
      <c r="J54" s="95"/>
      <c r="K54" s="95"/>
      <c r="L54" s="95"/>
      <c r="M54" s="95"/>
      <c r="N54" s="95"/>
      <c r="O54" s="95"/>
      <c r="P54" s="95"/>
      <c r="Q54" s="95"/>
      <c r="R54" s="95"/>
      <c r="S54" s="95"/>
      <c r="T54" s="95"/>
      <c r="U54" s="95"/>
      <c r="V54" s="95"/>
      <c r="W54" s="95"/>
      <c r="X54" s="95"/>
      <c r="Y54" s="95"/>
      <c r="Z54" s="220"/>
    </row>
    <row r="55" spans="1:26" ht="15.75" customHeight="1" x14ac:dyDescent="0.3">
      <c r="A55" s="240" t="s">
        <v>237</v>
      </c>
      <c r="B55" s="236" t="s">
        <v>232</v>
      </c>
      <c r="C55" s="237"/>
      <c r="D55" s="93"/>
      <c r="E55" s="95"/>
      <c r="F55" s="95"/>
      <c r="G55" s="95"/>
      <c r="H55" s="95"/>
      <c r="I55" s="95"/>
      <c r="J55" s="95"/>
      <c r="K55" s="95"/>
      <c r="L55" s="95"/>
      <c r="M55" s="95"/>
      <c r="N55" s="95"/>
      <c r="O55" s="95"/>
      <c r="P55" s="95"/>
      <c r="Q55" s="95"/>
      <c r="R55" s="95"/>
      <c r="S55" s="95"/>
      <c r="T55" s="95"/>
      <c r="U55" s="95"/>
      <c r="V55" s="95"/>
      <c r="W55" s="95"/>
      <c r="X55" s="95"/>
      <c r="Y55" s="95"/>
      <c r="Z55" s="220"/>
    </row>
    <row r="56" spans="1:26" ht="15.75" customHeight="1" x14ac:dyDescent="0.3">
      <c r="A56" s="240"/>
      <c r="B56" s="236" t="s">
        <v>232</v>
      </c>
      <c r="C56" s="237"/>
      <c r="D56" s="93"/>
      <c r="E56" s="95"/>
      <c r="F56" s="95"/>
      <c r="G56" s="95"/>
      <c r="H56" s="95"/>
      <c r="I56" s="95"/>
      <c r="J56" s="95"/>
      <c r="K56" s="95"/>
      <c r="L56" s="95"/>
      <c r="M56" s="95"/>
      <c r="N56" s="95"/>
      <c r="O56" s="95"/>
      <c r="P56" s="95"/>
      <c r="Q56" s="95"/>
      <c r="R56" s="95"/>
      <c r="S56" s="95"/>
      <c r="T56" s="95"/>
      <c r="U56" s="95"/>
      <c r="V56" s="95"/>
      <c r="W56" s="95"/>
      <c r="X56" s="95"/>
      <c r="Y56" s="95"/>
      <c r="Z56" s="220"/>
    </row>
    <row r="57" spans="1:26" ht="15.75" customHeight="1" x14ac:dyDescent="0.3">
      <c r="A57" s="240" t="s">
        <v>236</v>
      </c>
      <c r="B57" s="236" t="s">
        <v>232</v>
      </c>
      <c r="C57" s="237"/>
      <c r="D57" s="93"/>
      <c r="E57" s="95"/>
      <c r="F57" s="95"/>
      <c r="G57" s="95"/>
      <c r="H57" s="95"/>
      <c r="I57" s="95"/>
      <c r="J57" s="95"/>
      <c r="K57" s="95"/>
      <c r="L57" s="95"/>
      <c r="M57" s="95"/>
      <c r="N57" s="95"/>
      <c r="O57" s="95"/>
      <c r="P57" s="95"/>
      <c r="Q57" s="95"/>
      <c r="R57" s="95"/>
      <c r="S57" s="95"/>
      <c r="T57" s="95"/>
      <c r="U57" s="95"/>
      <c r="V57" s="95"/>
      <c r="W57" s="95"/>
      <c r="X57" s="95"/>
      <c r="Y57" s="95"/>
      <c r="Z57" s="220"/>
    </row>
    <row r="58" spans="1:26" ht="15.75" customHeight="1" x14ac:dyDescent="0.3">
      <c r="A58" s="240"/>
      <c r="B58" s="236" t="s">
        <v>232</v>
      </c>
      <c r="C58" s="237"/>
      <c r="D58" s="93"/>
      <c r="E58" s="95"/>
      <c r="F58" s="95"/>
      <c r="G58" s="95"/>
      <c r="H58" s="95"/>
      <c r="I58" s="95"/>
      <c r="J58" s="95"/>
      <c r="K58" s="95"/>
      <c r="L58" s="95"/>
      <c r="M58" s="95"/>
      <c r="N58" s="95"/>
      <c r="O58" s="95"/>
      <c r="P58" s="95"/>
      <c r="Q58" s="95"/>
      <c r="R58" s="95"/>
      <c r="S58" s="95"/>
      <c r="T58" s="95"/>
      <c r="U58" s="95"/>
      <c r="V58" s="95"/>
      <c r="W58" s="95"/>
      <c r="X58" s="95"/>
      <c r="Y58" s="95"/>
      <c r="Z58" s="220"/>
    </row>
    <row r="59" spans="1:26" ht="15.75" customHeight="1" x14ac:dyDescent="0.3">
      <c r="A59" s="240" t="s">
        <v>235</v>
      </c>
      <c r="B59" s="236" t="s">
        <v>232</v>
      </c>
      <c r="C59" s="237"/>
      <c r="D59" s="93"/>
      <c r="E59" s="95"/>
      <c r="F59" s="95"/>
      <c r="G59" s="95"/>
      <c r="H59" s="95"/>
      <c r="I59" s="95"/>
      <c r="J59" s="95"/>
      <c r="K59" s="95"/>
      <c r="L59" s="95"/>
      <c r="M59" s="95"/>
      <c r="N59" s="95"/>
      <c r="O59" s="95"/>
      <c r="P59" s="95"/>
      <c r="Q59" s="95"/>
      <c r="R59" s="95"/>
      <c r="S59" s="95"/>
      <c r="T59" s="95"/>
      <c r="U59" s="95"/>
      <c r="V59" s="95"/>
      <c r="W59" s="95"/>
      <c r="X59" s="95"/>
      <c r="Y59" s="95"/>
      <c r="Z59" s="220"/>
    </row>
    <row r="60" spans="1:26" ht="15.75" customHeight="1" x14ac:dyDescent="0.3">
      <c r="A60" s="240"/>
      <c r="B60" s="236" t="s">
        <v>232</v>
      </c>
      <c r="C60" s="237"/>
      <c r="D60" s="93"/>
      <c r="E60" s="95"/>
      <c r="F60" s="95"/>
      <c r="G60" s="95"/>
      <c r="H60" s="95"/>
      <c r="I60" s="95"/>
      <c r="J60" s="95"/>
      <c r="K60" s="95"/>
      <c r="L60" s="95"/>
      <c r="M60" s="95"/>
      <c r="N60" s="95"/>
      <c r="O60" s="95"/>
      <c r="P60" s="95"/>
      <c r="Q60" s="95"/>
      <c r="R60" s="95"/>
      <c r="S60" s="95"/>
      <c r="T60" s="95"/>
      <c r="U60" s="95"/>
      <c r="V60" s="95"/>
      <c r="W60" s="95"/>
      <c r="X60" s="95"/>
      <c r="Y60" s="95"/>
      <c r="Z60" s="220"/>
    </row>
    <row r="61" spans="1:26" ht="15.75" customHeight="1" x14ac:dyDescent="0.3">
      <c r="A61" s="240" t="s">
        <v>234</v>
      </c>
      <c r="B61" s="236" t="s">
        <v>232</v>
      </c>
      <c r="C61" s="237"/>
      <c r="D61" s="93"/>
      <c r="E61" s="95"/>
      <c r="F61" s="95"/>
      <c r="G61" s="95"/>
      <c r="H61" s="95"/>
      <c r="I61" s="95"/>
      <c r="J61" s="95"/>
      <c r="K61" s="95"/>
      <c r="L61" s="95"/>
      <c r="M61" s="95"/>
      <c r="N61" s="95"/>
      <c r="O61" s="95"/>
      <c r="P61" s="95"/>
      <c r="Q61" s="95"/>
      <c r="R61" s="95"/>
      <c r="S61" s="95"/>
      <c r="T61" s="95"/>
      <c r="U61" s="95"/>
      <c r="V61" s="95"/>
      <c r="W61" s="95"/>
      <c r="X61" s="95"/>
      <c r="Y61" s="95"/>
      <c r="Z61" s="220"/>
    </row>
    <row r="62" spans="1:26" ht="15.75" customHeight="1" x14ac:dyDescent="0.3">
      <c r="A62" s="240"/>
      <c r="B62" s="236" t="s">
        <v>232</v>
      </c>
      <c r="C62" s="237"/>
      <c r="D62" s="93"/>
      <c r="E62" s="95"/>
      <c r="F62" s="95"/>
      <c r="G62" s="95"/>
      <c r="H62" s="95"/>
      <c r="I62" s="95"/>
      <c r="J62" s="95"/>
      <c r="K62" s="95"/>
      <c r="L62" s="95"/>
      <c r="M62" s="95"/>
      <c r="N62" s="95"/>
      <c r="O62" s="95"/>
      <c r="P62" s="95"/>
      <c r="Q62" s="95"/>
      <c r="R62" s="95"/>
      <c r="S62" s="95"/>
      <c r="T62" s="95"/>
      <c r="U62" s="95"/>
      <c r="V62" s="95"/>
      <c r="W62" s="95"/>
      <c r="X62" s="95"/>
      <c r="Y62" s="95"/>
      <c r="Z62" s="220"/>
    </row>
    <row r="63" spans="1:26" ht="15.75" customHeight="1" x14ac:dyDescent="0.3">
      <c r="A63" s="240" t="s">
        <v>233</v>
      </c>
      <c r="B63" s="236" t="s">
        <v>232</v>
      </c>
      <c r="C63" s="237"/>
      <c r="D63" s="93"/>
      <c r="E63" s="95"/>
      <c r="F63" s="95"/>
      <c r="G63" s="95"/>
      <c r="H63" s="95"/>
      <c r="I63" s="95"/>
      <c r="J63" s="95"/>
      <c r="K63" s="95"/>
      <c r="L63" s="95"/>
      <c r="M63" s="95"/>
      <c r="N63" s="95"/>
      <c r="O63" s="95"/>
      <c r="P63" s="95"/>
      <c r="Q63" s="95"/>
      <c r="R63" s="95"/>
      <c r="S63" s="95"/>
      <c r="T63" s="95"/>
      <c r="U63" s="95"/>
      <c r="V63" s="95"/>
      <c r="W63" s="95"/>
      <c r="X63" s="95"/>
      <c r="Y63" s="95"/>
      <c r="Z63" s="220"/>
    </row>
    <row r="64" spans="1:26" ht="15.75" customHeight="1" x14ac:dyDescent="0.3">
      <c r="A64" s="240"/>
      <c r="B64" s="236" t="s">
        <v>232</v>
      </c>
      <c r="C64" s="237"/>
      <c r="D64" s="93"/>
      <c r="E64" s="95"/>
      <c r="F64" s="95"/>
      <c r="G64" s="95"/>
      <c r="H64" s="95"/>
      <c r="I64" s="95"/>
      <c r="J64" s="95"/>
      <c r="K64" s="95"/>
      <c r="L64" s="95"/>
      <c r="M64" s="95"/>
      <c r="N64" s="95"/>
      <c r="O64" s="95"/>
      <c r="P64" s="95"/>
      <c r="Q64" s="95"/>
      <c r="R64" s="95"/>
      <c r="S64" s="95"/>
      <c r="T64" s="95"/>
      <c r="U64" s="95"/>
      <c r="V64" s="95"/>
      <c r="W64" s="95"/>
      <c r="X64" s="95"/>
      <c r="Y64" s="95"/>
      <c r="Z64" s="241"/>
    </row>
    <row r="65" spans="1:26" ht="15.75" customHeight="1" x14ac:dyDescent="0.3">
      <c r="A65" s="240" t="s">
        <v>322</v>
      </c>
      <c r="B65" s="238" t="s">
        <v>319</v>
      </c>
      <c r="C65" s="239"/>
      <c r="D65" s="93"/>
      <c r="E65" s="95"/>
      <c r="F65" s="95"/>
      <c r="G65" s="95"/>
      <c r="H65" s="95"/>
      <c r="I65" s="95"/>
      <c r="J65" s="95"/>
      <c r="K65" s="95"/>
      <c r="L65" s="95"/>
      <c r="M65" s="95"/>
      <c r="N65" s="95"/>
      <c r="O65" s="95"/>
      <c r="P65" s="95"/>
      <c r="Q65" s="95"/>
      <c r="R65" s="95"/>
      <c r="S65" s="95"/>
      <c r="T65" s="95"/>
      <c r="U65" s="95"/>
      <c r="V65" s="95"/>
      <c r="W65" s="95"/>
      <c r="X65" s="95"/>
      <c r="Y65" s="95"/>
      <c r="Z65" s="214" t="s">
        <v>279</v>
      </c>
    </row>
    <row r="66" spans="1:26" ht="15.75" customHeight="1" x14ac:dyDescent="0.3">
      <c r="A66" s="240"/>
      <c r="B66" s="238" t="s">
        <v>320</v>
      </c>
      <c r="C66" s="239"/>
      <c r="D66" s="93"/>
      <c r="E66" s="95"/>
      <c r="F66" s="95"/>
      <c r="G66" s="95"/>
      <c r="H66" s="95"/>
      <c r="I66" s="95"/>
      <c r="J66" s="95"/>
      <c r="K66" s="95"/>
      <c r="L66" s="95"/>
      <c r="M66" s="95"/>
      <c r="N66" s="95"/>
      <c r="O66" s="95"/>
      <c r="P66" s="95"/>
      <c r="Q66" s="95"/>
      <c r="R66" s="95"/>
      <c r="S66" s="95"/>
      <c r="T66" s="95"/>
      <c r="U66" s="95"/>
      <c r="V66" s="95"/>
      <c r="W66" s="95"/>
      <c r="X66" s="95"/>
      <c r="Y66" s="95"/>
      <c r="Z66" s="214"/>
    </row>
    <row r="67" spans="1:26" ht="15.75" customHeight="1" x14ac:dyDescent="0.3">
      <c r="A67" s="240"/>
      <c r="B67" s="238" t="s">
        <v>321</v>
      </c>
      <c r="C67" s="239"/>
      <c r="D67" s="93"/>
      <c r="E67" s="95"/>
      <c r="F67" s="95"/>
      <c r="G67" s="95"/>
      <c r="H67" s="95"/>
      <c r="I67" s="95"/>
      <c r="J67" s="95"/>
      <c r="K67" s="95"/>
      <c r="L67" s="95"/>
      <c r="M67" s="95"/>
      <c r="N67" s="95"/>
      <c r="O67" s="95"/>
      <c r="P67" s="95"/>
      <c r="Q67" s="95"/>
      <c r="R67" s="95"/>
      <c r="S67" s="95"/>
      <c r="T67" s="95"/>
      <c r="U67" s="95"/>
      <c r="V67" s="95"/>
      <c r="W67" s="95"/>
      <c r="X67" s="95"/>
      <c r="Y67" s="95"/>
      <c r="Z67" s="214"/>
    </row>
    <row r="68" spans="1:26" x14ac:dyDescent="0.3">
      <c r="A68" s="230" t="s">
        <v>317</v>
      </c>
      <c r="B68" s="231"/>
      <c r="C68" s="232"/>
      <c r="D68" s="97"/>
      <c r="E68" s="97"/>
      <c r="F68" s="97"/>
      <c r="G68" s="97"/>
      <c r="H68" s="97"/>
      <c r="I68" s="97"/>
      <c r="J68" s="97"/>
      <c r="K68" s="97"/>
      <c r="L68" s="97"/>
      <c r="M68" s="97"/>
      <c r="N68" s="97"/>
      <c r="O68" s="97"/>
      <c r="P68" s="97"/>
      <c r="Q68" s="97"/>
      <c r="R68" s="97"/>
      <c r="S68" s="97"/>
      <c r="T68" s="97"/>
      <c r="U68" s="97"/>
      <c r="V68" s="97"/>
      <c r="W68" s="97"/>
      <c r="X68" s="97"/>
      <c r="Y68" s="97"/>
      <c r="Z68" s="82" t="s">
        <v>279</v>
      </c>
    </row>
    <row r="69" spans="1:26" x14ac:dyDescent="0.3">
      <c r="A69" s="87"/>
      <c r="B69" s="87"/>
      <c r="C69" s="87"/>
      <c r="D69" s="87"/>
      <c r="E69" s="87"/>
      <c r="F69" s="87"/>
      <c r="G69" s="87"/>
      <c r="H69" s="87"/>
      <c r="I69" s="87"/>
      <c r="J69" s="87"/>
      <c r="K69" s="87"/>
      <c r="L69" s="87"/>
      <c r="M69" s="87"/>
      <c r="N69" s="87"/>
      <c r="O69" s="87"/>
      <c r="P69" s="87"/>
      <c r="Q69" s="87"/>
      <c r="R69" s="87"/>
      <c r="S69" s="87"/>
      <c r="T69" s="87"/>
      <c r="U69" s="87"/>
      <c r="V69" s="87"/>
      <c r="W69" s="87"/>
      <c r="X69" s="87"/>
      <c r="Y69" s="87"/>
    </row>
    <row r="70" spans="1:26" x14ac:dyDescent="0.3">
      <c r="A70" s="233" t="s">
        <v>318</v>
      </c>
      <c r="B70" s="234"/>
      <c r="C70" s="235"/>
      <c r="D70" s="93"/>
      <c r="E70" s="95"/>
      <c r="F70" s="95"/>
      <c r="G70" s="95"/>
      <c r="H70" s="95"/>
      <c r="I70" s="95"/>
      <c r="J70" s="95"/>
      <c r="K70" s="95"/>
      <c r="L70" s="95"/>
      <c r="M70" s="95"/>
      <c r="N70" s="95"/>
      <c r="O70" s="95"/>
      <c r="P70" s="95"/>
      <c r="Q70" s="95"/>
      <c r="R70" s="95"/>
      <c r="S70" s="95"/>
      <c r="T70" s="95"/>
      <c r="U70" s="95"/>
      <c r="V70" s="95"/>
      <c r="W70" s="95"/>
      <c r="X70" s="95"/>
      <c r="Y70" s="95"/>
      <c r="Z70" s="118" t="s">
        <v>280</v>
      </c>
    </row>
    <row r="71" spans="1:26" x14ac:dyDescent="0.3">
      <c r="A71" s="87"/>
      <c r="B71" s="87"/>
      <c r="C71" s="87"/>
      <c r="D71" s="87"/>
      <c r="E71" s="87"/>
      <c r="F71" s="87"/>
      <c r="G71" s="87"/>
      <c r="H71" s="87"/>
      <c r="I71" s="87"/>
      <c r="J71" s="87"/>
      <c r="K71" s="87"/>
      <c r="L71" s="87"/>
      <c r="M71" s="87"/>
      <c r="N71" s="87"/>
      <c r="O71" s="87"/>
      <c r="P71" s="87"/>
      <c r="Q71" s="87"/>
      <c r="R71" s="87"/>
      <c r="S71" s="87"/>
      <c r="T71" s="87"/>
      <c r="U71" s="87"/>
      <c r="V71" s="87"/>
      <c r="W71" s="87"/>
      <c r="X71" s="87"/>
      <c r="Y71" s="87"/>
    </row>
    <row r="72" spans="1:26" x14ac:dyDescent="0.3">
      <c r="A72" s="87"/>
      <c r="B72" s="87"/>
      <c r="C72" s="87"/>
      <c r="D72" s="87"/>
      <c r="E72" s="87"/>
      <c r="F72" s="87"/>
      <c r="G72" s="87"/>
      <c r="H72" s="87"/>
      <c r="I72" s="87"/>
      <c r="J72" s="87"/>
      <c r="K72" s="87"/>
      <c r="L72" s="87"/>
      <c r="M72" s="87"/>
      <c r="N72" s="87"/>
      <c r="O72" s="87"/>
      <c r="P72" s="87"/>
      <c r="Q72" s="87"/>
      <c r="R72" s="87"/>
      <c r="S72" s="87"/>
      <c r="T72" s="87"/>
      <c r="U72" s="87"/>
      <c r="V72" s="87"/>
      <c r="W72" s="87"/>
      <c r="X72" s="87"/>
      <c r="Y72" s="87"/>
    </row>
    <row r="73" spans="1:26" s="20" customFormat="1" x14ac:dyDescent="0.25">
      <c r="A73" s="22" t="s">
        <v>267</v>
      </c>
      <c r="B73" s="23" t="s">
        <v>268</v>
      </c>
      <c r="C73" s="100"/>
      <c r="D73" s="100"/>
      <c r="E73" s="100"/>
      <c r="F73" s="100"/>
      <c r="G73" s="100"/>
      <c r="H73" s="100"/>
      <c r="I73" s="100"/>
      <c r="J73" s="101"/>
      <c r="K73" s="99"/>
      <c r="L73" s="99"/>
      <c r="M73" s="99"/>
      <c r="N73" s="99"/>
      <c r="O73" s="99"/>
      <c r="P73" s="99"/>
      <c r="Q73" s="99"/>
      <c r="R73" s="99"/>
      <c r="S73" s="99"/>
      <c r="T73" s="99"/>
      <c r="U73" s="99"/>
      <c r="V73" s="99"/>
      <c r="W73" s="99"/>
      <c r="X73" s="99"/>
      <c r="Y73" s="99"/>
    </row>
    <row r="74" spans="1:26" s="20" customFormat="1" x14ac:dyDescent="0.25">
      <c r="A74" s="24" t="s">
        <v>0</v>
      </c>
      <c r="B74" s="37" t="s">
        <v>382</v>
      </c>
      <c r="C74" s="102"/>
      <c r="D74" s="102"/>
      <c r="E74" s="102"/>
      <c r="F74" s="102"/>
      <c r="G74" s="102"/>
      <c r="H74" s="102"/>
      <c r="I74" s="102"/>
      <c r="J74" s="103"/>
      <c r="K74" s="99"/>
      <c r="L74" s="99"/>
      <c r="M74" s="99"/>
      <c r="N74" s="99"/>
      <c r="O74" s="99"/>
      <c r="P74" s="99"/>
      <c r="Q74" s="99"/>
      <c r="R74" s="99"/>
      <c r="S74" s="99"/>
      <c r="T74" s="99"/>
      <c r="U74" s="99"/>
      <c r="V74" s="99"/>
      <c r="W74" s="99"/>
      <c r="X74" s="99"/>
      <c r="Y74" s="99"/>
    </row>
    <row r="75" spans="1:26" s="20" customFormat="1" x14ac:dyDescent="0.25">
      <c r="A75" s="24"/>
      <c r="B75" s="37" t="s">
        <v>433</v>
      </c>
      <c r="C75" s="102"/>
      <c r="D75" s="102"/>
      <c r="E75" s="102"/>
      <c r="F75" s="102"/>
      <c r="G75" s="102"/>
      <c r="H75" s="102"/>
      <c r="I75" s="102"/>
      <c r="J75" s="103"/>
      <c r="K75" s="99"/>
      <c r="L75" s="99"/>
      <c r="M75" s="99"/>
      <c r="N75" s="99"/>
      <c r="O75" s="99"/>
      <c r="P75" s="99"/>
      <c r="Q75" s="99"/>
      <c r="R75" s="99"/>
      <c r="S75" s="99"/>
      <c r="T75" s="99"/>
      <c r="U75" s="99"/>
      <c r="V75" s="99"/>
      <c r="W75" s="99"/>
      <c r="X75" s="99"/>
      <c r="Y75" s="99"/>
    </row>
    <row r="76" spans="1:26" s="20" customFormat="1" x14ac:dyDescent="0.25">
      <c r="A76" s="24"/>
      <c r="B76" s="37" t="s">
        <v>286</v>
      </c>
      <c r="C76" s="102"/>
      <c r="D76" s="102"/>
      <c r="E76" s="102"/>
      <c r="F76" s="102"/>
      <c r="G76" s="102"/>
      <c r="H76" s="102"/>
      <c r="I76" s="102"/>
      <c r="J76" s="103"/>
      <c r="K76" s="99"/>
      <c r="L76" s="99"/>
      <c r="M76" s="99"/>
      <c r="N76" s="99"/>
      <c r="O76" s="99"/>
      <c r="P76" s="99"/>
      <c r="Q76" s="99"/>
      <c r="R76" s="99"/>
      <c r="S76" s="99"/>
      <c r="T76" s="99"/>
      <c r="U76" s="99"/>
      <c r="V76" s="99"/>
      <c r="W76" s="99"/>
      <c r="X76" s="99"/>
      <c r="Y76" s="99"/>
    </row>
    <row r="77" spans="1:26" s="20" customFormat="1" x14ac:dyDescent="0.25">
      <c r="A77" s="24" t="s">
        <v>1</v>
      </c>
      <c r="B77" s="37" t="s">
        <v>377</v>
      </c>
      <c r="C77" s="102"/>
      <c r="D77" s="102"/>
      <c r="E77" s="102"/>
      <c r="F77" s="102"/>
      <c r="G77" s="102"/>
      <c r="H77" s="102"/>
      <c r="I77" s="102"/>
      <c r="J77" s="103"/>
      <c r="K77" s="99"/>
      <c r="L77" s="99"/>
      <c r="M77" s="99"/>
      <c r="N77" s="99"/>
      <c r="O77" s="99"/>
      <c r="P77" s="99"/>
      <c r="Q77" s="99"/>
      <c r="R77" s="99"/>
      <c r="S77" s="99"/>
      <c r="T77" s="99"/>
      <c r="U77" s="99"/>
      <c r="V77" s="99"/>
      <c r="W77" s="99"/>
      <c r="X77" s="99"/>
      <c r="Y77" s="99"/>
    </row>
    <row r="78" spans="1:26" s="20" customFormat="1" x14ac:dyDescent="0.25">
      <c r="A78" s="24"/>
      <c r="B78" s="37" t="s">
        <v>286</v>
      </c>
      <c r="C78" s="102"/>
      <c r="D78" s="102"/>
      <c r="E78" s="102"/>
      <c r="F78" s="102"/>
      <c r="G78" s="102"/>
      <c r="H78" s="102"/>
      <c r="I78" s="102"/>
      <c r="J78" s="103"/>
      <c r="K78" s="99"/>
      <c r="L78" s="99"/>
      <c r="M78" s="99"/>
      <c r="N78" s="99"/>
      <c r="O78" s="99"/>
      <c r="P78" s="99"/>
      <c r="Q78" s="99"/>
      <c r="R78" s="99"/>
      <c r="S78" s="99"/>
      <c r="T78" s="99"/>
      <c r="U78" s="99"/>
      <c r="V78" s="99"/>
      <c r="W78" s="99"/>
      <c r="X78" s="99"/>
      <c r="Y78" s="99"/>
    </row>
    <row r="79" spans="1:26" s="20" customFormat="1" x14ac:dyDescent="0.25">
      <c r="A79" s="104"/>
      <c r="B79" s="37" t="s">
        <v>389</v>
      </c>
      <c r="C79" s="102"/>
      <c r="D79" s="102"/>
      <c r="E79" s="102"/>
      <c r="F79" s="102"/>
      <c r="G79" s="102"/>
      <c r="H79" s="102"/>
      <c r="I79" s="102"/>
      <c r="J79" s="103"/>
      <c r="K79" s="99"/>
      <c r="L79" s="99"/>
      <c r="M79" s="99"/>
      <c r="N79" s="99"/>
      <c r="O79" s="99"/>
      <c r="P79" s="99"/>
      <c r="Q79" s="99"/>
      <c r="R79" s="99"/>
      <c r="S79" s="99"/>
      <c r="T79" s="99"/>
      <c r="U79" s="99"/>
      <c r="V79" s="99"/>
      <c r="W79" s="99"/>
      <c r="X79" s="99"/>
      <c r="Y79" s="99"/>
    </row>
    <row r="80" spans="1:26" s="20" customFormat="1" x14ac:dyDescent="0.25">
      <c r="A80" s="105" t="s">
        <v>2</v>
      </c>
      <c r="B80" s="37" t="s">
        <v>440</v>
      </c>
      <c r="C80" s="102"/>
      <c r="D80" s="102"/>
      <c r="E80" s="102"/>
      <c r="F80" s="102"/>
      <c r="G80" s="102"/>
      <c r="H80" s="102"/>
      <c r="I80" s="102"/>
      <c r="J80" s="103"/>
      <c r="K80" s="99"/>
      <c r="L80" s="99"/>
      <c r="M80" s="99"/>
      <c r="N80" s="99"/>
      <c r="O80" s="99"/>
      <c r="P80" s="99"/>
      <c r="Q80" s="99"/>
      <c r="R80" s="99"/>
      <c r="S80" s="99"/>
      <c r="T80" s="99"/>
      <c r="U80" s="99"/>
      <c r="V80" s="99"/>
      <c r="W80" s="99"/>
      <c r="X80" s="99"/>
      <c r="Y80" s="99"/>
    </row>
    <row r="81" spans="1:25" s="20" customFormat="1" x14ac:dyDescent="0.25">
      <c r="A81" s="105"/>
      <c r="B81" s="37" t="s">
        <v>281</v>
      </c>
      <c r="C81" s="102"/>
      <c r="D81" s="102"/>
      <c r="E81" s="102"/>
      <c r="F81" s="102"/>
      <c r="G81" s="102"/>
      <c r="H81" s="102"/>
      <c r="I81" s="102"/>
      <c r="J81" s="103"/>
      <c r="K81" s="99"/>
      <c r="L81" s="99"/>
      <c r="M81" s="99"/>
      <c r="N81" s="99"/>
      <c r="O81" s="99"/>
      <c r="P81" s="99"/>
      <c r="Q81" s="99"/>
      <c r="R81" s="99"/>
      <c r="S81" s="99"/>
      <c r="T81" s="99"/>
      <c r="U81" s="99"/>
      <c r="V81" s="99"/>
      <c r="W81" s="99"/>
      <c r="X81" s="99"/>
      <c r="Y81" s="99"/>
    </row>
    <row r="82" spans="1:25" s="20" customFormat="1" x14ac:dyDescent="0.25">
      <c r="A82" s="105" t="s">
        <v>3</v>
      </c>
      <c r="B82" s="25" t="s">
        <v>441</v>
      </c>
      <c r="C82" s="102"/>
      <c r="D82" s="102"/>
      <c r="E82" s="102"/>
      <c r="F82" s="102"/>
      <c r="G82" s="102"/>
      <c r="H82" s="102"/>
      <c r="I82" s="102"/>
      <c r="J82" s="103"/>
      <c r="K82" s="99"/>
      <c r="L82" s="99"/>
      <c r="M82" s="99"/>
      <c r="N82" s="99"/>
      <c r="O82" s="99"/>
      <c r="P82" s="99"/>
      <c r="Q82" s="99"/>
      <c r="R82" s="99"/>
      <c r="S82" s="99"/>
      <c r="T82" s="99"/>
      <c r="U82" s="99"/>
      <c r="V82" s="99"/>
      <c r="W82" s="99"/>
      <c r="X82" s="99"/>
      <c r="Y82" s="99"/>
    </row>
    <row r="83" spans="1:25" s="20" customFormat="1" x14ac:dyDescent="0.25">
      <c r="A83" s="105"/>
      <c r="B83" s="25" t="s">
        <v>397</v>
      </c>
      <c r="C83" s="102"/>
      <c r="D83" s="102"/>
      <c r="E83" s="102"/>
      <c r="F83" s="102"/>
      <c r="G83" s="102"/>
      <c r="H83" s="102"/>
      <c r="I83" s="102"/>
      <c r="J83" s="103"/>
      <c r="K83" s="99"/>
      <c r="L83" s="99"/>
      <c r="M83" s="99"/>
      <c r="N83" s="99"/>
      <c r="O83" s="99"/>
      <c r="P83" s="99"/>
      <c r="Q83" s="99"/>
      <c r="R83" s="99"/>
      <c r="S83" s="99"/>
      <c r="T83" s="99"/>
      <c r="U83" s="99"/>
      <c r="V83" s="99"/>
      <c r="W83" s="99"/>
      <c r="X83" s="99"/>
      <c r="Y83" s="99"/>
    </row>
    <row r="84" spans="1:25" s="20" customFormat="1" x14ac:dyDescent="0.3">
      <c r="A84" s="105" t="s">
        <v>6</v>
      </c>
      <c r="B84" s="102" t="s">
        <v>383</v>
      </c>
      <c r="C84" s="102"/>
      <c r="D84" s="102"/>
      <c r="E84" s="102"/>
      <c r="F84" s="102"/>
      <c r="G84" s="102"/>
      <c r="H84" s="102"/>
      <c r="I84" s="102"/>
      <c r="J84" s="103"/>
      <c r="K84" s="99"/>
      <c r="L84" s="99"/>
      <c r="M84" s="99"/>
      <c r="N84" s="99"/>
      <c r="O84" s="99"/>
      <c r="P84" s="99"/>
      <c r="Q84" s="99"/>
      <c r="R84" s="99"/>
      <c r="S84" s="99"/>
      <c r="T84" s="99"/>
      <c r="U84" s="99"/>
      <c r="V84" s="99"/>
      <c r="W84" s="99"/>
      <c r="X84" s="99"/>
      <c r="Y84" s="99"/>
    </row>
    <row r="85" spans="1:25" s="20" customFormat="1" x14ac:dyDescent="0.3">
      <c r="A85" s="105"/>
      <c r="B85" s="102" t="s">
        <v>384</v>
      </c>
      <c r="C85" s="102"/>
      <c r="D85" s="102"/>
      <c r="E85" s="102"/>
      <c r="F85" s="102"/>
      <c r="G85" s="102"/>
      <c r="H85" s="102"/>
      <c r="I85" s="102"/>
      <c r="J85" s="103"/>
      <c r="K85" s="99"/>
      <c r="L85" s="99"/>
      <c r="M85" s="99"/>
      <c r="N85" s="99"/>
      <c r="O85" s="99"/>
      <c r="P85" s="99"/>
      <c r="Q85" s="99"/>
      <c r="R85" s="99"/>
      <c r="S85" s="99"/>
      <c r="T85" s="99"/>
      <c r="U85" s="99"/>
      <c r="V85" s="99"/>
      <c r="W85" s="99"/>
      <c r="X85" s="99"/>
      <c r="Y85" s="99"/>
    </row>
    <row r="86" spans="1:25" s="20" customFormat="1" x14ac:dyDescent="0.3">
      <c r="A86" s="105" t="s">
        <v>8</v>
      </c>
      <c r="B86" s="102" t="s">
        <v>385</v>
      </c>
      <c r="C86" s="102"/>
      <c r="D86" s="102"/>
      <c r="E86" s="102"/>
      <c r="F86" s="102"/>
      <c r="G86" s="102"/>
      <c r="H86" s="102"/>
      <c r="I86" s="102"/>
      <c r="J86" s="103"/>
      <c r="K86" s="99"/>
      <c r="L86" s="99"/>
      <c r="M86" s="99"/>
      <c r="N86" s="99"/>
      <c r="O86" s="99"/>
      <c r="P86" s="99"/>
      <c r="Q86" s="99"/>
      <c r="R86" s="99"/>
      <c r="S86" s="99"/>
      <c r="T86" s="99"/>
      <c r="U86" s="99"/>
      <c r="V86" s="99"/>
      <c r="W86" s="99"/>
      <c r="X86" s="99"/>
      <c r="Y86" s="99"/>
    </row>
    <row r="87" spans="1:25" s="20" customFormat="1" x14ac:dyDescent="0.3">
      <c r="A87" s="105"/>
      <c r="B87" s="102" t="s">
        <v>315</v>
      </c>
      <c r="C87" s="102"/>
      <c r="D87" s="102"/>
      <c r="E87" s="102"/>
      <c r="F87" s="102"/>
      <c r="G87" s="102"/>
      <c r="H87" s="102"/>
      <c r="I87" s="102"/>
      <c r="J87" s="103"/>
      <c r="K87" s="99"/>
      <c r="L87" s="99"/>
      <c r="M87" s="99"/>
      <c r="N87" s="99"/>
      <c r="O87" s="99"/>
      <c r="P87" s="99"/>
      <c r="Q87" s="99"/>
      <c r="R87" s="99"/>
      <c r="S87" s="99"/>
      <c r="T87" s="99"/>
      <c r="U87" s="99"/>
      <c r="V87" s="99"/>
      <c r="W87" s="99"/>
      <c r="X87" s="99"/>
      <c r="Y87" s="99"/>
    </row>
    <row r="88" spans="1:25" s="20" customFormat="1" x14ac:dyDescent="0.3">
      <c r="A88" s="105"/>
      <c r="B88" s="102" t="s">
        <v>397</v>
      </c>
      <c r="C88" s="102"/>
      <c r="D88" s="102"/>
      <c r="E88" s="102"/>
      <c r="F88" s="102"/>
      <c r="G88" s="102"/>
      <c r="H88" s="102"/>
      <c r="I88" s="102"/>
      <c r="J88" s="103"/>
      <c r="K88" s="99"/>
      <c r="L88" s="99"/>
      <c r="M88" s="99"/>
      <c r="N88" s="99"/>
      <c r="O88" s="99"/>
      <c r="P88" s="99"/>
      <c r="Q88" s="99"/>
      <c r="R88" s="99"/>
      <c r="S88" s="99"/>
      <c r="T88" s="99"/>
      <c r="U88" s="99"/>
      <c r="V88" s="99"/>
      <c r="W88" s="99"/>
      <c r="X88" s="99"/>
      <c r="Y88" s="99"/>
    </row>
    <row r="89" spans="1:25" s="20" customFormat="1" x14ac:dyDescent="0.3">
      <c r="A89" s="105"/>
      <c r="B89" s="87" t="s">
        <v>442</v>
      </c>
      <c r="C89" s="102"/>
      <c r="D89" s="102"/>
      <c r="E89" s="102"/>
      <c r="F89" s="102"/>
      <c r="G89" s="102"/>
      <c r="H89" s="102"/>
      <c r="I89" s="102"/>
      <c r="J89" s="103"/>
      <c r="K89" s="99"/>
      <c r="L89" s="99"/>
      <c r="M89" s="99"/>
      <c r="N89" s="99"/>
      <c r="O89" s="99"/>
      <c r="P89" s="99"/>
      <c r="Q89" s="99"/>
      <c r="R89" s="99"/>
      <c r="S89" s="99"/>
      <c r="T89" s="99"/>
      <c r="U89" s="99"/>
      <c r="V89" s="99"/>
      <c r="W89" s="99"/>
      <c r="X89" s="99"/>
      <c r="Y89" s="99"/>
    </row>
    <row r="90" spans="1:25" s="20" customFormat="1" x14ac:dyDescent="0.25">
      <c r="A90" s="106" t="s">
        <v>226</v>
      </c>
      <c r="B90" s="59" t="s">
        <v>425</v>
      </c>
      <c r="C90" s="107"/>
      <c r="D90" s="107"/>
      <c r="E90" s="107"/>
      <c r="F90" s="107"/>
      <c r="G90" s="107"/>
      <c r="H90" s="107"/>
      <c r="I90" s="107"/>
      <c r="J90" s="108"/>
      <c r="K90" s="99"/>
      <c r="L90" s="99"/>
      <c r="M90" s="99"/>
      <c r="N90" s="99"/>
      <c r="O90" s="99"/>
      <c r="P90" s="99"/>
      <c r="Q90" s="99"/>
      <c r="R90" s="99"/>
      <c r="S90" s="99"/>
      <c r="T90" s="99"/>
      <c r="U90" s="99"/>
      <c r="V90" s="99"/>
      <c r="W90" s="99"/>
      <c r="X90" s="99"/>
      <c r="Y90" s="99"/>
    </row>
  </sheetData>
  <mergeCells count="113">
    <mergeCell ref="W1:Z1"/>
    <mergeCell ref="Z40:Z43"/>
    <mergeCell ref="S8:U8"/>
    <mergeCell ref="A7:A10"/>
    <mergeCell ref="B7:B10"/>
    <mergeCell ref="C7:C10"/>
    <mergeCell ref="D7:D10"/>
    <mergeCell ref="E7:Y7"/>
    <mergeCell ref="Y9:Y10"/>
    <mergeCell ref="W9:W10"/>
    <mergeCell ref="X9:X10"/>
    <mergeCell ref="J8:L8"/>
    <mergeCell ref="N8:Q8"/>
    <mergeCell ref="P9:P10"/>
    <mergeCell ref="Q9:Q10"/>
    <mergeCell ref="R9:R10"/>
    <mergeCell ref="W8:X8"/>
    <mergeCell ref="E9:F9"/>
    <mergeCell ref="G9:H9"/>
    <mergeCell ref="I9:I10"/>
    <mergeCell ref="J9:J10"/>
    <mergeCell ref="K9:K10"/>
    <mergeCell ref="L9:L10"/>
    <mergeCell ref="E8:I8"/>
    <mergeCell ref="S9:S10"/>
    <mergeCell ref="T9:T10"/>
    <mergeCell ref="U9:U10"/>
    <mergeCell ref="V9:V10"/>
    <mergeCell ref="M9:M10"/>
    <mergeCell ref="N9:N10"/>
    <mergeCell ref="O9:O10"/>
    <mergeCell ref="A12:A13"/>
    <mergeCell ref="A16:A17"/>
    <mergeCell ref="A18:A19"/>
    <mergeCell ref="A14:A15"/>
    <mergeCell ref="A11:B11"/>
    <mergeCell ref="A20:A21"/>
    <mergeCell ref="E11:Y11"/>
    <mergeCell ref="A40:A43"/>
    <mergeCell ref="D40:D43"/>
    <mergeCell ref="E40:Y40"/>
    <mergeCell ref="E41:I41"/>
    <mergeCell ref="J41:L41"/>
    <mergeCell ref="N41:Q41"/>
    <mergeCell ref="M42:M43"/>
    <mergeCell ref="N42:N43"/>
    <mergeCell ref="O42:O43"/>
    <mergeCell ref="S41:U41"/>
    <mergeCell ref="W41:X41"/>
    <mergeCell ref="E42:F42"/>
    <mergeCell ref="G42:H42"/>
    <mergeCell ref="I42:I43"/>
    <mergeCell ref="J42:J43"/>
    <mergeCell ref="K42:K43"/>
    <mergeCell ref="W42:W43"/>
    <mergeCell ref="X42:X43"/>
    <mergeCell ref="Y42:Y43"/>
    <mergeCell ref="A22:A23"/>
    <mergeCell ref="A24:A25"/>
    <mergeCell ref="A26:A27"/>
    <mergeCell ref="V42:V43"/>
    <mergeCell ref="B45:C45"/>
    <mergeCell ref="B46:C46"/>
    <mergeCell ref="B47:C47"/>
    <mergeCell ref="B48:C48"/>
    <mergeCell ref="P42:P43"/>
    <mergeCell ref="Q42:Q43"/>
    <mergeCell ref="R42:R43"/>
    <mergeCell ref="S42:S43"/>
    <mergeCell ref="T42:T43"/>
    <mergeCell ref="U42:U43"/>
    <mergeCell ref="L42:L43"/>
    <mergeCell ref="B40:C43"/>
    <mergeCell ref="E44:Y44"/>
    <mergeCell ref="A44:C44"/>
    <mergeCell ref="A28:A29"/>
    <mergeCell ref="A30:A31"/>
    <mergeCell ref="A32:A34"/>
    <mergeCell ref="A36:B36"/>
    <mergeCell ref="A45:A46"/>
    <mergeCell ref="A47:A48"/>
    <mergeCell ref="A49:A50"/>
    <mergeCell ref="A51:A52"/>
    <mergeCell ref="A53:A54"/>
    <mergeCell ref="B49:C49"/>
    <mergeCell ref="B50:C50"/>
    <mergeCell ref="B51:C51"/>
    <mergeCell ref="B52:C52"/>
    <mergeCell ref="B53:C53"/>
    <mergeCell ref="Z45:Z64"/>
    <mergeCell ref="B54:C54"/>
    <mergeCell ref="B55:C55"/>
    <mergeCell ref="B56:C56"/>
    <mergeCell ref="B57:C57"/>
    <mergeCell ref="B58:C58"/>
    <mergeCell ref="A55:A56"/>
    <mergeCell ref="A57:A58"/>
    <mergeCell ref="Z65:Z67"/>
    <mergeCell ref="A68:C68"/>
    <mergeCell ref="A70:C70"/>
    <mergeCell ref="B59:C59"/>
    <mergeCell ref="B60:C60"/>
    <mergeCell ref="B61:C61"/>
    <mergeCell ref="B62:C62"/>
    <mergeCell ref="B65:C65"/>
    <mergeCell ref="A61:A62"/>
    <mergeCell ref="A65:A67"/>
    <mergeCell ref="B67:C67"/>
    <mergeCell ref="B66:C66"/>
    <mergeCell ref="A63:A64"/>
    <mergeCell ref="B63:C63"/>
    <mergeCell ref="B64:C64"/>
    <mergeCell ref="A59:A60"/>
  </mergeCells>
  <pageMargins left="0.31496062992125984" right="0" top="0" bottom="0"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Įvardytieji diapazonai</vt:lpstr>
      </vt:variant>
      <vt:variant>
        <vt:i4>2</vt:i4>
      </vt:variant>
    </vt:vector>
  </HeadingPairs>
  <TitlesOfParts>
    <vt:vector size="7" baseType="lpstr">
      <vt:lpstr>3.1</vt:lpstr>
      <vt:lpstr>3.2</vt:lpstr>
      <vt:lpstr>3.3</vt:lpstr>
      <vt:lpstr>3.4</vt:lpstr>
      <vt:lpstr>3.5</vt:lpstr>
      <vt:lpstr>'3.4'!Print_Area</vt:lpstr>
      <vt:lpstr>'3.5'!Print_Area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Leta Zimkuvienė</cp:lastModifiedBy>
  <cp:lastPrinted>2020-06-16T09:56:36Z</cp:lastPrinted>
  <dcterms:created xsi:type="dcterms:W3CDTF">2019-04-04T04:50:41Z</dcterms:created>
  <dcterms:modified xsi:type="dcterms:W3CDTF">2020-11-16T09:31:24Z</dcterms:modified>
</cp:coreProperties>
</file>